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S:\Jirka\Třebihošť\CD\rozpočet, soupis\"/>
    </mc:Choice>
  </mc:AlternateContent>
  <bookViews>
    <workbookView xWindow="0" yWindow="0" windowWidth="0" windowHeight="0"/>
  </bookViews>
  <sheets>
    <sheet name="Rekapitulace stavby" sheetId="1" r:id="rId1"/>
    <sheet name="SO-00 - Ostatní a vedlejš..." sheetId="2" r:id="rId2"/>
    <sheet name="SO-01_1 - Úprava zátopy" sheetId="3" r:id="rId3"/>
    <sheet name="SO-01_2 - Hráz" sheetId="4" r:id="rId4"/>
    <sheet name="SO-01_3 - Sdružený objekt" sheetId="5" r:id="rId5"/>
    <sheet name="SO-01_5 - Záchytná zdrž" sheetId="6" r:id="rId6"/>
    <sheet name="SO-02 - Cesta C27" sheetId="7" r:id="rId7"/>
    <sheet name="Pokyny pro vyplnění" sheetId="8" r:id="rId8"/>
  </sheets>
  <definedNames>
    <definedName name="_xlnm.Print_Area" localSheetId="0">'Rekapitulace stavby'!$D$4:$AO$36,'Rekapitulace stavby'!$C$42:$AQ$61</definedName>
    <definedName name="_xlnm.Print_Titles" localSheetId="0">'Rekapitulace stavby'!$52:$52</definedName>
    <definedName name="_xlnm._FilterDatabase" localSheetId="1" hidden="1">'SO-00 - Ostatní a vedlejš...'!$C$79:$K$96</definedName>
    <definedName name="_xlnm.Print_Area" localSheetId="1">'SO-00 - Ostatní a vedlejš...'!$C$4:$J$39,'SO-00 - Ostatní a vedlejš...'!$C$45:$J$61,'SO-00 - Ostatní a vedlejš...'!$C$67:$J$96</definedName>
    <definedName name="_xlnm.Print_Titles" localSheetId="1">'SO-00 - Ostatní a vedlejš...'!$79:$79</definedName>
    <definedName name="_xlnm._FilterDatabase" localSheetId="2" hidden="1">'SO-01_1 - Úprava zátopy'!$C$81:$K$191</definedName>
    <definedName name="_xlnm.Print_Area" localSheetId="2">'SO-01_1 - Úprava zátopy'!$C$4:$J$39,'SO-01_1 - Úprava zátopy'!$C$45:$J$63,'SO-01_1 - Úprava zátopy'!$C$69:$J$191</definedName>
    <definedName name="_xlnm.Print_Titles" localSheetId="2">'SO-01_1 - Úprava zátopy'!$81:$81</definedName>
    <definedName name="_xlnm._FilterDatabase" localSheetId="3" hidden="1">'SO-01_2 - Hráz'!$C$86:$K$268</definedName>
    <definedName name="_xlnm.Print_Area" localSheetId="3">'SO-01_2 - Hráz'!$C$4:$J$39,'SO-01_2 - Hráz'!$C$45:$J$68,'SO-01_2 - Hráz'!$C$74:$J$268</definedName>
    <definedName name="_xlnm.Print_Titles" localSheetId="3">'SO-01_2 - Hráz'!$86:$86</definedName>
    <definedName name="_xlnm._FilterDatabase" localSheetId="4" hidden="1">'SO-01_3 - Sdružený objekt'!$C$88:$K$413</definedName>
    <definedName name="_xlnm.Print_Area" localSheetId="4">'SO-01_3 - Sdružený objekt'!$C$4:$J$39,'SO-01_3 - Sdružený objekt'!$C$45:$J$70,'SO-01_3 - Sdružený objekt'!$C$76:$J$413</definedName>
    <definedName name="_xlnm.Print_Titles" localSheetId="4">'SO-01_3 - Sdružený objekt'!$88:$88</definedName>
    <definedName name="_xlnm._FilterDatabase" localSheetId="5" hidden="1">'SO-01_5 - Záchytná zdrž'!$C$82:$K$141</definedName>
    <definedName name="_xlnm.Print_Area" localSheetId="5">'SO-01_5 - Záchytná zdrž'!$C$4:$J$39,'SO-01_5 - Záchytná zdrž'!$C$45:$J$64,'SO-01_5 - Záchytná zdrž'!$C$70:$J$141</definedName>
    <definedName name="_xlnm.Print_Titles" localSheetId="5">'SO-01_5 - Záchytná zdrž'!$82:$82</definedName>
    <definedName name="_xlnm._FilterDatabase" localSheetId="6" hidden="1">'SO-02 - Cesta C27'!$C$87:$K$251</definedName>
    <definedName name="_xlnm.Print_Area" localSheetId="6">'SO-02 - Cesta C27'!$C$4:$J$39,'SO-02 - Cesta C27'!$C$45:$J$69,'SO-02 - Cesta C27'!$C$75:$J$251</definedName>
    <definedName name="_xlnm.Print_Titles" localSheetId="6">'SO-02 - Cesta C27'!$87:$87</definedName>
    <definedName name="_xlnm.Print_Area" localSheetId="7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7" l="1" r="J37"/>
  <c r="J36"/>
  <c i="1" r="AY60"/>
  <c i="7" r="J35"/>
  <c i="1" r="AX60"/>
  <c i="7" r="BI250"/>
  <c r="BH250"/>
  <c r="BG250"/>
  <c r="BF250"/>
  <c r="T250"/>
  <c r="T249"/>
  <c r="R250"/>
  <c r="R249"/>
  <c r="P250"/>
  <c r="P249"/>
  <c r="BI247"/>
  <c r="BH247"/>
  <c r="BG247"/>
  <c r="BF247"/>
  <c r="T247"/>
  <c r="R247"/>
  <c r="P247"/>
  <c r="BI244"/>
  <c r="BH244"/>
  <c r="BG244"/>
  <c r="BF244"/>
  <c r="T244"/>
  <c r="R244"/>
  <c r="P244"/>
  <c r="BI241"/>
  <c r="BH241"/>
  <c r="BG241"/>
  <c r="BF241"/>
  <c r="T241"/>
  <c r="R241"/>
  <c r="P241"/>
  <c r="BI238"/>
  <c r="BH238"/>
  <c r="BG238"/>
  <c r="BF238"/>
  <c r="T238"/>
  <c r="R238"/>
  <c r="P238"/>
  <c r="BI235"/>
  <c r="BH235"/>
  <c r="BG235"/>
  <c r="BF235"/>
  <c r="T235"/>
  <c r="R235"/>
  <c r="P235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19"/>
  <c r="BH219"/>
  <c r="BG219"/>
  <c r="BF219"/>
  <c r="T219"/>
  <c r="R219"/>
  <c r="P219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6"/>
  <c r="BH206"/>
  <c r="BG206"/>
  <c r="BF206"/>
  <c r="T206"/>
  <c r="R206"/>
  <c r="P206"/>
  <c r="BI201"/>
  <c r="BH201"/>
  <c r="BG201"/>
  <c r="BF201"/>
  <c r="T201"/>
  <c r="R201"/>
  <c r="P201"/>
  <c r="BI196"/>
  <c r="BH196"/>
  <c r="BG196"/>
  <c r="BF196"/>
  <c r="T196"/>
  <c r="R196"/>
  <c r="P196"/>
  <c r="BI191"/>
  <c r="BH191"/>
  <c r="BG191"/>
  <c r="BF191"/>
  <c r="T191"/>
  <c r="R191"/>
  <c r="P191"/>
  <c r="BI188"/>
  <c r="BH188"/>
  <c r="BG188"/>
  <c r="BF188"/>
  <c r="T188"/>
  <c r="R188"/>
  <c r="P188"/>
  <c r="BI183"/>
  <c r="BH183"/>
  <c r="BG183"/>
  <c r="BF183"/>
  <c r="T183"/>
  <c r="R183"/>
  <c r="P183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8"/>
  <c r="BH168"/>
  <c r="BG168"/>
  <c r="BF168"/>
  <c r="T168"/>
  <c r="R168"/>
  <c r="P168"/>
  <c r="BI165"/>
  <c r="BH165"/>
  <c r="BG165"/>
  <c r="BF165"/>
  <c r="T165"/>
  <c r="R165"/>
  <c r="P165"/>
  <c r="BI160"/>
  <c r="BH160"/>
  <c r="BG160"/>
  <c r="BF160"/>
  <c r="T160"/>
  <c r="R160"/>
  <c r="P160"/>
  <c r="BI157"/>
  <c r="BH157"/>
  <c r="BG157"/>
  <c r="BF157"/>
  <c r="T157"/>
  <c r="R157"/>
  <c r="P157"/>
  <c r="BI153"/>
  <c r="BH153"/>
  <c r="BG153"/>
  <c r="BF153"/>
  <c r="T153"/>
  <c r="T152"/>
  <c r="R153"/>
  <c r="R152"/>
  <c r="P153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F82"/>
  <c r="E80"/>
  <c r="F52"/>
  <c r="E50"/>
  <c r="J24"/>
  <c r="E24"/>
  <c r="J85"/>
  <c r="J23"/>
  <c r="J21"/>
  <c r="E21"/>
  <c r="J54"/>
  <c r="J20"/>
  <c r="J18"/>
  <c r="E18"/>
  <c r="F55"/>
  <c r="J17"/>
  <c r="J15"/>
  <c r="E15"/>
  <c r="F84"/>
  <c r="J14"/>
  <c r="J12"/>
  <c r="J52"/>
  <c r="E7"/>
  <c r="E48"/>
  <c i="6" r="J37"/>
  <c r="J36"/>
  <c i="1" r="AY59"/>
  <c i="6" r="J35"/>
  <c i="1" r="AX59"/>
  <c i="6" r="BI140"/>
  <c r="BH140"/>
  <c r="BG140"/>
  <c r="BF140"/>
  <c r="T140"/>
  <c r="T139"/>
  <c r="R140"/>
  <c r="R139"/>
  <c r="P140"/>
  <c r="P139"/>
  <c r="BI134"/>
  <c r="BH134"/>
  <c r="BG134"/>
  <c r="BF134"/>
  <c r="T134"/>
  <c r="T127"/>
  <c r="R134"/>
  <c r="R127"/>
  <c r="P134"/>
  <c r="P127"/>
  <c r="BI128"/>
  <c r="BH128"/>
  <c r="BG128"/>
  <c r="BF128"/>
  <c r="T128"/>
  <c r="R128"/>
  <c r="P128"/>
  <c r="BI124"/>
  <c r="BH124"/>
  <c r="BG124"/>
  <c r="BF124"/>
  <c r="T124"/>
  <c r="R124"/>
  <c r="P124"/>
  <c r="BI121"/>
  <c r="BH121"/>
  <c r="BG121"/>
  <c r="BF121"/>
  <c r="T121"/>
  <c r="R121"/>
  <c r="P121"/>
  <c r="BI117"/>
  <c r="BH117"/>
  <c r="BG117"/>
  <c r="BF117"/>
  <c r="T117"/>
  <c r="R117"/>
  <c r="P117"/>
  <c r="BI114"/>
  <c r="BH114"/>
  <c r="BG114"/>
  <c r="BF114"/>
  <c r="T114"/>
  <c r="R114"/>
  <c r="P114"/>
  <c r="BI110"/>
  <c r="BH110"/>
  <c r="BG110"/>
  <c r="BF110"/>
  <c r="T110"/>
  <c r="R110"/>
  <c r="P110"/>
  <c r="BI107"/>
  <c r="BH107"/>
  <c r="BG107"/>
  <c r="BF107"/>
  <c r="T107"/>
  <c r="R107"/>
  <c r="P107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F77"/>
  <c r="E75"/>
  <c r="F52"/>
  <c r="E50"/>
  <c r="J24"/>
  <c r="E24"/>
  <c r="J80"/>
  <c r="J23"/>
  <c r="J21"/>
  <c r="E21"/>
  <c r="J79"/>
  <c r="J20"/>
  <c r="J18"/>
  <c r="E18"/>
  <c r="F80"/>
  <c r="J17"/>
  <c r="J15"/>
  <c r="E15"/>
  <c r="F79"/>
  <c r="J14"/>
  <c r="J12"/>
  <c r="J52"/>
  <c r="E7"/>
  <c r="E73"/>
  <c i="5" r="J37"/>
  <c r="J36"/>
  <c i="1" r="AY58"/>
  <c i="5" r="J35"/>
  <c i="1" r="AX58"/>
  <c i="5" r="BI412"/>
  <c r="BH412"/>
  <c r="BG412"/>
  <c r="BF412"/>
  <c r="T412"/>
  <c r="R412"/>
  <c r="P412"/>
  <c r="BI410"/>
  <c r="BH410"/>
  <c r="BG410"/>
  <c r="BF410"/>
  <c r="T410"/>
  <c r="R410"/>
  <c r="P410"/>
  <c r="BI407"/>
  <c r="BH407"/>
  <c r="BG407"/>
  <c r="BF407"/>
  <c r="T407"/>
  <c r="R407"/>
  <c r="P407"/>
  <c r="BI399"/>
  <c r="BH399"/>
  <c r="BG399"/>
  <c r="BF399"/>
  <c r="T399"/>
  <c r="R399"/>
  <c r="P399"/>
  <c r="BI396"/>
  <c r="BH396"/>
  <c r="BG396"/>
  <c r="BF396"/>
  <c r="T396"/>
  <c r="R396"/>
  <c r="P396"/>
  <c r="BI391"/>
  <c r="BH391"/>
  <c r="BG391"/>
  <c r="BF391"/>
  <c r="T391"/>
  <c r="R391"/>
  <c r="P391"/>
  <c r="BI388"/>
  <c r="BH388"/>
  <c r="BG388"/>
  <c r="BF388"/>
  <c r="T388"/>
  <c r="R388"/>
  <c r="P388"/>
  <c r="BI385"/>
  <c r="BH385"/>
  <c r="BG385"/>
  <c r="BF385"/>
  <c r="T385"/>
  <c r="R385"/>
  <c r="P385"/>
  <c r="BI382"/>
  <c r="BH382"/>
  <c r="BG382"/>
  <c r="BF382"/>
  <c r="T382"/>
  <c r="R382"/>
  <c r="P382"/>
  <c r="BI379"/>
  <c r="BH379"/>
  <c r="BG379"/>
  <c r="BF379"/>
  <c r="T379"/>
  <c r="R379"/>
  <c r="P379"/>
  <c r="BI376"/>
  <c r="BH376"/>
  <c r="BG376"/>
  <c r="BF376"/>
  <c r="T376"/>
  <c r="R376"/>
  <c r="P376"/>
  <c r="BI373"/>
  <c r="BH373"/>
  <c r="BG373"/>
  <c r="BF373"/>
  <c r="T373"/>
  <c r="R373"/>
  <c r="P373"/>
  <c r="BI370"/>
  <c r="BH370"/>
  <c r="BG370"/>
  <c r="BF370"/>
  <c r="T370"/>
  <c r="R370"/>
  <c r="P370"/>
  <c r="BI367"/>
  <c r="BH367"/>
  <c r="BG367"/>
  <c r="BF367"/>
  <c r="T367"/>
  <c r="R367"/>
  <c r="P367"/>
  <c r="BI364"/>
  <c r="BH364"/>
  <c r="BG364"/>
  <c r="BF364"/>
  <c r="T364"/>
  <c r="R364"/>
  <c r="P364"/>
  <c r="BI357"/>
  <c r="BH357"/>
  <c r="BG357"/>
  <c r="BF357"/>
  <c r="T357"/>
  <c r="R357"/>
  <c r="P357"/>
  <c r="BI351"/>
  <c r="BH351"/>
  <c r="BG351"/>
  <c r="BF351"/>
  <c r="T351"/>
  <c r="R351"/>
  <c r="P351"/>
  <c r="BI347"/>
  <c r="BH347"/>
  <c r="BG347"/>
  <c r="BF347"/>
  <c r="T347"/>
  <c r="R347"/>
  <c r="P347"/>
  <c r="BI344"/>
  <c r="BH344"/>
  <c r="BG344"/>
  <c r="BF344"/>
  <c r="T344"/>
  <c r="R344"/>
  <c r="P344"/>
  <c r="BI337"/>
  <c r="BH337"/>
  <c r="BG337"/>
  <c r="BF337"/>
  <c r="T337"/>
  <c r="R337"/>
  <c r="P337"/>
  <c r="BI333"/>
  <c r="BH333"/>
  <c r="BG333"/>
  <c r="BF333"/>
  <c r="T333"/>
  <c r="T332"/>
  <c r="R333"/>
  <c r="R332"/>
  <c r="P333"/>
  <c r="P332"/>
  <c r="BI325"/>
  <c r="BH325"/>
  <c r="BG325"/>
  <c r="BF325"/>
  <c r="T325"/>
  <c r="R325"/>
  <c r="P325"/>
  <c r="BI323"/>
  <c r="BH323"/>
  <c r="BG323"/>
  <c r="BF323"/>
  <c r="T323"/>
  <c r="R323"/>
  <c r="P323"/>
  <c r="BI320"/>
  <c r="BH320"/>
  <c r="BG320"/>
  <c r="BF320"/>
  <c r="T320"/>
  <c r="R320"/>
  <c r="P320"/>
  <c r="BI318"/>
  <c r="BH318"/>
  <c r="BG318"/>
  <c r="BF318"/>
  <c r="T318"/>
  <c r="R318"/>
  <c r="P318"/>
  <c r="BI316"/>
  <c r="BH316"/>
  <c r="BG316"/>
  <c r="BF316"/>
  <c r="T316"/>
  <c r="R316"/>
  <c r="P316"/>
  <c r="BI314"/>
  <c r="BH314"/>
  <c r="BG314"/>
  <c r="BF314"/>
  <c r="T314"/>
  <c r="R314"/>
  <c r="P314"/>
  <c r="BI311"/>
  <c r="BH311"/>
  <c r="BG311"/>
  <c r="BF311"/>
  <c r="T311"/>
  <c r="R311"/>
  <c r="P311"/>
  <c r="BI308"/>
  <c r="BH308"/>
  <c r="BG308"/>
  <c r="BF308"/>
  <c r="T308"/>
  <c r="R308"/>
  <c r="P308"/>
  <c r="BI305"/>
  <c r="BH305"/>
  <c r="BG305"/>
  <c r="BF305"/>
  <c r="T305"/>
  <c r="R305"/>
  <c r="P305"/>
  <c r="BI301"/>
  <c r="BH301"/>
  <c r="BG301"/>
  <c r="BF301"/>
  <c r="T301"/>
  <c r="R301"/>
  <c r="P301"/>
  <c r="BI298"/>
  <c r="BH298"/>
  <c r="BG298"/>
  <c r="BF298"/>
  <c r="T298"/>
  <c r="R298"/>
  <c r="P298"/>
  <c r="BI295"/>
  <c r="BH295"/>
  <c r="BG295"/>
  <c r="BF295"/>
  <c r="T295"/>
  <c r="R295"/>
  <c r="P295"/>
  <c r="BI292"/>
  <c r="BH292"/>
  <c r="BG292"/>
  <c r="BF292"/>
  <c r="T292"/>
  <c r="R292"/>
  <c r="P292"/>
  <c r="BI289"/>
  <c r="BH289"/>
  <c r="BG289"/>
  <c r="BF289"/>
  <c r="T289"/>
  <c r="R289"/>
  <c r="P289"/>
  <c r="BI285"/>
  <c r="BH285"/>
  <c r="BG285"/>
  <c r="BF285"/>
  <c r="T285"/>
  <c r="R285"/>
  <c r="P285"/>
  <c r="BI282"/>
  <c r="BH282"/>
  <c r="BG282"/>
  <c r="BF282"/>
  <c r="T282"/>
  <c r="R282"/>
  <c r="P282"/>
  <c r="BI277"/>
  <c r="BH277"/>
  <c r="BG277"/>
  <c r="BF277"/>
  <c r="T277"/>
  <c r="R277"/>
  <c r="P277"/>
  <c r="BI272"/>
  <c r="BH272"/>
  <c r="BG272"/>
  <c r="BF272"/>
  <c r="T272"/>
  <c r="R272"/>
  <c r="P272"/>
  <c r="BI269"/>
  <c r="BH269"/>
  <c r="BG269"/>
  <c r="BF269"/>
  <c r="T269"/>
  <c r="R269"/>
  <c r="P269"/>
  <c r="BI266"/>
  <c r="BH266"/>
  <c r="BG266"/>
  <c r="BF266"/>
  <c r="T266"/>
  <c r="R266"/>
  <c r="P266"/>
  <c r="BI263"/>
  <c r="BH263"/>
  <c r="BG263"/>
  <c r="BF263"/>
  <c r="T263"/>
  <c r="R263"/>
  <c r="P263"/>
  <c r="BI260"/>
  <c r="BH260"/>
  <c r="BG260"/>
  <c r="BF260"/>
  <c r="T260"/>
  <c r="R260"/>
  <c r="P260"/>
  <c r="BI257"/>
  <c r="BH257"/>
  <c r="BG257"/>
  <c r="BF257"/>
  <c r="T257"/>
  <c r="R257"/>
  <c r="P257"/>
  <c r="BI254"/>
  <c r="BH254"/>
  <c r="BG254"/>
  <c r="BF254"/>
  <c r="T254"/>
  <c r="R254"/>
  <c r="P254"/>
  <c r="BI246"/>
  <c r="BH246"/>
  <c r="BG246"/>
  <c r="BF246"/>
  <c r="T246"/>
  <c r="R246"/>
  <c r="P246"/>
  <c r="BI239"/>
  <c r="BH239"/>
  <c r="BG239"/>
  <c r="BF239"/>
  <c r="T239"/>
  <c r="R239"/>
  <c r="P239"/>
  <c r="BI236"/>
  <c r="BH236"/>
  <c r="BG236"/>
  <c r="BF236"/>
  <c r="T236"/>
  <c r="R236"/>
  <c r="P236"/>
  <c r="BI233"/>
  <c r="BH233"/>
  <c r="BG233"/>
  <c r="BF233"/>
  <c r="T233"/>
  <c r="R233"/>
  <c r="P233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3"/>
  <c r="BH213"/>
  <c r="BG213"/>
  <c r="BF213"/>
  <c r="T213"/>
  <c r="R213"/>
  <c r="P213"/>
  <c r="BI204"/>
  <c r="BH204"/>
  <c r="BG204"/>
  <c r="BF204"/>
  <c r="T204"/>
  <c r="R204"/>
  <c r="P204"/>
  <c r="BI197"/>
  <c r="BH197"/>
  <c r="BG197"/>
  <c r="BF197"/>
  <c r="T197"/>
  <c r="R197"/>
  <c r="P197"/>
  <c r="BI191"/>
  <c r="BH191"/>
  <c r="BG191"/>
  <c r="BF191"/>
  <c r="T191"/>
  <c r="R191"/>
  <c r="P191"/>
  <c r="BI185"/>
  <c r="BH185"/>
  <c r="BG185"/>
  <c r="BF185"/>
  <c r="T185"/>
  <c r="R185"/>
  <c r="P185"/>
  <c r="BI179"/>
  <c r="BH179"/>
  <c r="BG179"/>
  <c r="BF179"/>
  <c r="T179"/>
  <c r="R179"/>
  <c r="P179"/>
  <c r="BI173"/>
  <c r="BH173"/>
  <c r="BG173"/>
  <c r="BF173"/>
  <c r="T173"/>
  <c r="R173"/>
  <c r="P173"/>
  <c r="BI165"/>
  <c r="BH165"/>
  <c r="BG165"/>
  <c r="BF165"/>
  <c r="T165"/>
  <c r="R165"/>
  <c r="P165"/>
  <c r="BI158"/>
  <c r="BH158"/>
  <c r="BG158"/>
  <c r="BF158"/>
  <c r="T158"/>
  <c r="R158"/>
  <c r="P158"/>
  <c r="BI151"/>
  <c r="BH151"/>
  <c r="BG151"/>
  <c r="BF151"/>
  <c r="T151"/>
  <c r="R151"/>
  <c r="P151"/>
  <c r="BI148"/>
  <c r="BH148"/>
  <c r="BG148"/>
  <c r="BF148"/>
  <c r="T148"/>
  <c r="R148"/>
  <c r="P148"/>
  <c r="BI141"/>
  <c r="BH141"/>
  <c r="BG141"/>
  <c r="BF141"/>
  <c r="T141"/>
  <c r="R141"/>
  <c r="P141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F83"/>
  <c r="E81"/>
  <c r="F52"/>
  <c r="E50"/>
  <c r="J24"/>
  <c r="E24"/>
  <c r="J86"/>
  <c r="J23"/>
  <c r="J21"/>
  <c r="E21"/>
  <c r="J85"/>
  <c r="J20"/>
  <c r="J18"/>
  <c r="E18"/>
  <c r="F86"/>
  <c r="J17"/>
  <c r="J15"/>
  <c r="E15"/>
  <c r="F85"/>
  <c r="J14"/>
  <c r="J12"/>
  <c r="J52"/>
  <c r="E7"/>
  <c r="E79"/>
  <c i="4" r="J37"/>
  <c r="J36"/>
  <c i="1" r="AY57"/>
  <c i="4" r="J35"/>
  <c i="1" r="AX57"/>
  <c i="4" r="BI267"/>
  <c r="BH267"/>
  <c r="BG267"/>
  <c r="BF267"/>
  <c r="T267"/>
  <c r="T266"/>
  <c r="R267"/>
  <c r="R266"/>
  <c r="P267"/>
  <c r="P266"/>
  <c r="BI264"/>
  <c r="BH264"/>
  <c r="BG264"/>
  <c r="BF264"/>
  <c r="T264"/>
  <c r="R264"/>
  <c r="P264"/>
  <c r="BI262"/>
  <c r="BH262"/>
  <c r="BG262"/>
  <c r="BF262"/>
  <c r="T262"/>
  <c r="R262"/>
  <c r="P262"/>
  <c r="BI259"/>
  <c r="BH259"/>
  <c r="BG259"/>
  <c r="BF259"/>
  <c r="T259"/>
  <c r="R259"/>
  <c r="P259"/>
  <c r="BI257"/>
  <c r="BH257"/>
  <c r="BG257"/>
  <c r="BF257"/>
  <c r="T257"/>
  <c r="R257"/>
  <c r="P257"/>
  <c r="BI253"/>
  <c r="BH253"/>
  <c r="BG253"/>
  <c r="BF253"/>
  <c r="T253"/>
  <c r="R253"/>
  <c r="P253"/>
  <c r="BI250"/>
  <c r="BH250"/>
  <c r="BG250"/>
  <c r="BF250"/>
  <c r="T250"/>
  <c r="R250"/>
  <c r="P250"/>
  <c r="BI246"/>
  <c r="BH246"/>
  <c r="BG246"/>
  <c r="BF246"/>
  <c r="T246"/>
  <c r="R246"/>
  <c r="P246"/>
  <c r="BI243"/>
  <c r="BH243"/>
  <c r="BG243"/>
  <c r="BF243"/>
  <c r="T243"/>
  <c r="R243"/>
  <c r="P243"/>
  <c r="BI239"/>
  <c r="BH239"/>
  <c r="BG239"/>
  <c r="BF239"/>
  <c r="T239"/>
  <c r="R239"/>
  <c r="P239"/>
  <c r="BI236"/>
  <c r="BH236"/>
  <c r="BG236"/>
  <c r="BF236"/>
  <c r="T236"/>
  <c r="R236"/>
  <c r="P236"/>
  <c r="BI232"/>
  <c r="BH232"/>
  <c r="BG232"/>
  <c r="BF232"/>
  <c r="T232"/>
  <c r="R232"/>
  <c r="P232"/>
  <c r="BI228"/>
  <c r="BH228"/>
  <c r="BG228"/>
  <c r="BF228"/>
  <c r="T228"/>
  <c r="R228"/>
  <c r="P228"/>
  <c r="BI224"/>
  <c r="BH224"/>
  <c r="BG224"/>
  <c r="BF224"/>
  <c r="T224"/>
  <c r="R224"/>
  <c r="P224"/>
  <c r="BI220"/>
  <c r="BH220"/>
  <c r="BG220"/>
  <c r="BF220"/>
  <c r="T220"/>
  <c r="R220"/>
  <c r="P220"/>
  <c r="BI215"/>
  <c r="BH215"/>
  <c r="BG215"/>
  <c r="BF215"/>
  <c r="T215"/>
  <c r="R215"/>
  <c r="P215"/>
  <c r="BI212"/>
  <c r="BH212"/>
  <c r="BG212"/>
  <c r="BF212"/>
  <c r="T212"/>
  <c r="R212"/>
  <c r="P212"/>
  <c r="BI208"/>
  <c r="BH208"/>
  <c r="BG208"/>
  <c r="BF208"/>
  <c r="T208"/>
  <c r="T207"/>
  <c r="R208"/>
  <c r="R207"/>
  <c r="P208"/>
  <c r="P207"/>
  <c r="BI204"/>
  <c r="BH204"/>
  <c r="BG204"/>
  <c r="BF204"/>
  <c r="T204"/>
  <c r="R204"/>
  <c r="P204"/>
  <c r="BI200"/>
  <c r="BH200"/>
  <c r="BG200"/>
  <c r="BF200"/>
  <c r="T200"/>
  <c r="R200"/>
  <c r="P200"/>
  <c r="BI195"/>
  <c r="BH195"/>
  <c r="BG195"/>
  <c r="BF195"/>
  <c r="T195"/>
  <c r="R195"/>
  <c r="P195"/>
  <c r="BI190"/>
  <c r="BH190"/>
  <c r="BG190"/>
  <c r="BF190"/>
  <c r="T190"/>
  <c r="R190"/>
  <c r="P190"/>
  <c r="BI187"/>
  <c r="BH187"/>
  <c r="BG187"/>
  <c r="BF187"/>
  <c r="T187"/>
  <c r="R187"/>
  <c r="P187"/>
  <c r="BI183"/>
  <c r="BH183"/>
  <c r="BG183"/>
  <c r="BF183"/>
  <c r="T183"/>
  <c r="R183"/>
  <c r="P183"/>
  <c r="BI179"/>
  <c r="BH179"/>
  <c r="BG179"/>
  <c r="BF179"/>
  <c r="T179"/>
  <c r="R179"/>
  <c r="P179"/>
  <c r="BI174"/>
  <c r="BH174"/>
  <c r="BG174"/>
  <c r="BF174"/>
  <c r="T174"/>
  <c r="R174"/>
  <c r="P174"/>
  <c r="BI169"/>
  <c r="BH169"/>
  <c r="BG169"/>
  <c r="BF169"/>
  <c r="T169"/>
  <c r="R169"/>
  <c r="P169"/>
  <c r="BI166"/>
  <c r="BH166"/>
  <c r="BG166"/>
  <c r="BF166"/>
  <c r="T166"/>
  <c r="R166"/>
  <c r="P166"/>
  <c r="BI161"/>
  <c r="BH161"/>
  <c r="BG161"/>
  <c r="BF161"/>
  <c r="T161"/>
  <c r="R161"/>
  <c r="P161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F81"/>
  <c r="E79"/>
  <c r="F52"/>
  <c r="E50"/>
  <c r="J24"/>
  <c r="E24"/>
  <c r="J84"/>
  <c r="J23"/>
  <c r="J21"/>
  <c r="E21"/>
  <c r="J54"/>
  <c r="J20"/>
  <c r="J18"/>
  <c r="E18"/>
  <c r="F55"/>
  <c r="J17"/>
  <c r="J15"/>
  <c r="E15"/>
  <c r="F83"/>
  <c r="J14"/>
  <c r="J12"/>
  <c r="J81"/>
  <c r="E7"/>
  <c r="E77"/>
  <c i="3" r="J37"/>
  <c r="J36"/>
  <c i="1" r="AY56"/>
  <c i="3" r="J35"/>
  <c i="1" r="AX56"/>
  <c i="3" r="BI190"/>
  <c r="BH190"/>
  <c r="BG190"/>
  <c r="BF190"/>
  <c r="T190"/>
  <c r="T189"/>
  <c r="R190"/>
  <c r="R189"/>
  <c r="P190"/>
  <c r="P189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7"/>
  <c r="BH157"/>
  <c r="BG157"/>
  <c r="BF157"/>
  <c r="T157"/>
  <c r="R157"/>
  <c r="P157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1"/>
  <c r="BH141"/>
  <c r="BG141"/>
  <c r="BF141"/>
  <c r="T141"/>
  <c r="R141"/>
  <c r="P141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BI85"/>
  <c r="BH85"/>
  <c r="BG85"/>
  <c r="BF85"/>
  <c r="T85"/>
  <c r="R85"/>
  <c r="P85"/>
  <c r="F76"/>
  <c r="E74"/>
  <c r="F52"/>
  <c r="E50"/>
  <c r="J24"/>
  <c r="E24"/>
  <c r="J79"/>
  <c r="J23"/>
  <c r="J21"/>
  <c r="E21"/>
  <c r="J78"/>
  <c r="J20"/>
  <c r="J18"/>
  <c r="E18"/>
  <c r="F55"/>
  <c r="J17"/>
  <c r="J15"/>
  <c r="E15"/>
  <c r="F78"/>
  <c r="J14"/>
  <c r="J12"/>
  <c r="J52"/>
  <c r="E7"/>
  <c r="E72"/>
  <c i="2" r="J37"/>
  <c r="J36"/>
  <c i="1" r="AY55"/>
  <c i="2" r="J35"/>
  <c i="1" r="AX55"/>
  <c i="2"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F74"/>
  <c r="E72"/>
  <c r="F52"/>
  <c r="E50"/>
  <c r="J24"/>
  <c r="E24"/>
  <c r="J55"/>
  <c r="J23"/>
  <c r="J21"/>
  <c r="E21"/>
  <c r="J76"/>
  <c r="J20"/>
  <c r="J18"/>
  <c r="E18"/>
  <c r="F77"/>
  <c r="J17"/>
  <c r="J15"/>
  <c r="E15"/>
  <c r="F54"/>
  <c r="J14"/>
  <c r="J12"/>
  <c r="J52"/>
  <c r="E7"/>
  <c r="E48"/>
  <c i="1" r="L50"/>
  <c r="AM50"/>
  <c r="AM49"/>
  <c r="L49"/>
  <c r="AM47"/>
  <c r="L47"/>
  <c r="L45"/>
  <c r="L44"/>
  <c i="2" r="J84"/>
  <c i="3" r="BK183"/>
  <c i="4" r="BK138"/>
  <c r="BK183"/>
  <c i="5" r="BK104"/>
  <c r="J92"/>
  <c i="7" r="J97"/>
  <c r="J191"/>
  <c i="2" r="J92"/>
  <c i="4" r="J215"/>
  <c r="J105"/>
  <c i="5" r="BK158"/>
  <c r="J333"/>
  <c r="BK367"/>
  <c r="BK347"/>
  <c i="7" r="BK229"/>
  <c i="3" r="BK115"/>
  <c r="J94"/>
  <c i="4" r="BK154"/>
  <c r="BK151"/>
  <c i="5" r="BK122"/>
  <c r="BK407"/>
  <c i="7" r="J238"/>
  <c r="BK210"/>
  <c i="2" r="BK92"/>
  <c i="3" r="BK94"/>
  <c i="4" r="J259"/>
  <c r="BK257"/>
  <c i="5" r="BK357"/>
  <c r="J410"/>
  <c i="7" r="J94"/>
  <c r="BK175"/>
  <c i="3" r="J141"/>
  <c r="J190"/>
  <c i="4" r="J148"/>
  <c i="5" r="BK370"/>
  <c r="BK185"/>
  <c r="BK311"/>
  <c i="7" r="J146"/>
  <c i="2" r="J91"/>
  <c i="3" r="BK97"/>
  <c i="4" r="BK246"/>
  <c r="BK195"/>
  <c i="5" r="J95"/>
  <c r="J382"/>
  <c i="6" r="BK96"/>
  <c i="7" r="J131"/>
  <c i="2" r="BK87"/>
  <c i="3" r="J100"/>
  <c i="4" r="J123"/>
  <c r="J224"/>
  <c i="5" r="BK260"/>
  <c r="J122"/>
  <c r="BK292"/>
  <c i="6" r="BK114"/>
  <c i="7" r="BK116"/>
  <c r="J160"/>
  <c i="3" r="J174"/>
  <c i="4" r="BK215"/>
  <c i="5" r="J260"/>
  <c r="J347"/>
  <c r="J412"/>
  <c i="6" r="BK117"/>
  <c i="7" r="J229"/>
  <c i="3" r="J85"/>
  <c i="4" r="BK96"/>
  <c r="BK120"/>
  <c i="5" r="J385"/>
  <c r="J266"/>
  <c i="6" r="J102"/>
  <c i="7" r="J113"/>
  <c i="3" r="J152"/>
  <c i="4" r="J126"/>
  <c r="J250"/>
  <c i="5" r="BK233"/>
  <c r="J173"/>
  <c r="J239"/>
  <c i="7" r="BK160"/>
  <c r="J100"/>
  <c i="2" r="J94"/>
  <c i="3" r="J112"/>
  <c i="4" r="BK105"/>
  <c i="5" r="BK151"/>
  <c r="BK246"/>
  <c r="J223"/>
  <c i="7" r="J175"/>
  <c r="J219"/>
  <c i="4" r="BK200"/>
  <c r="J253"/>
  <c i="5" r="J325"/>
  <c r="J98"/>
  <c r="BK385"/>
  <c i="6" r="BK99"/>
  <c i="7" r="J128"/>
  <c i="3" r="BK85"/>
  <c i="4" r="J154"/>
  <c r="J96"/>
  <c r="J187"/>
  <c i="5" r="BK344"/>
  <c r="BK191"/>
  <c i="7" r="BK223"/>
  <c i="2" r="BK93"/>
  <c i="3" r="BK130"/>
  <c i="4" r="BK190"/>
  <c r="BK102"/>
  <c i="5" r="BK325"/>
  <c r="BK382"/>
  <c i="7" r="J206"/>
  <c r="J241"/>
  <c r="BK168"/>
  <c i="3" r="J106"/>
  <c i="4" r="BK212"/>
  <c r="BK166"/>
  <c i="5" r="BK204"/>
  <c r="BK197"/>
  <c r="BK285"/>
  <c i="7" r="BK238"/>
  <c i="2" r="J87"/>
  <c i="3" r="J103"/>
  <c i="4" r="BK204"/>
  <c i="5" r="J323"/>
  <c r="BK316"/>
  <c r="J272"/>
  <c i="7" r="BK104"/>
  <c r="J143"/>
  <c i="2" r="J86"/>
  <c i="3" r="J183"/>
  <c r="BK177"/>
  <c i="4" r="J138"/>
  <c i="5" r="BK141"/>
  <c r="J113"/>
  <c r="J141"/>
  <c i="6" r="J140"/>
  <c i="7" r="BK110"/>
  <c i="3" r="BK121"/>
  <c i="4" r="BK220"/>
  <c i="5" r="BK101"/>
  <c r="J148"/>
  <c r="BK410"/>
  <c i="7" r="J168"/>
  <c i="2" r="J85"/>
  <c i="3" r="BK136"/>
  <c i="4" r="J141"/>
  <c r="J267"/>
  <c i="5" r="J191"/>
  <c r="BK113"/>
  <c i="7" r="BK128"/>
  <c i="2" r="BK91"/>
  <c i="3" r="BK157"/>
  <c i="4" r="J120"/>
  <c r="BK224"/>
  <c r="BK174"/>
  <c i="5" r="J396"/>
  <c i="6" r="J99"/>
  <c i="7" r="BK107"/>
  <c i="3" r="BK88"/>
  <c r="J162"/>
  <c i="4" r="BK141"/>
  <c i="5" r="J204"/>
  <c r="J289"/>
  <c r="BK399"/>
  <c i="7" r="J165"/>
  <c r="J149"/>
  <c i="4" r="BK161"/>
  <c r="BK123"/>
  <c i="5" r="J131"/>
  <c r="J388"/>
  <c r="J316"/>
  <c i="7" r="BK97"/>
  <c i="2" r="J89"/>
  <c i="3" r="BK171"/>
  <c i="4" r="BK126"/>
  <c r="J232"/>
  <c i="5" r="BK257"/>
  <c i="6" r="BK110"/>
  <c i="7" r="J201"/>
  <c i="3" r="BK133"/>
  <c i="4" r="BK148"/>
  <c r="BK144"/>
  <c i="5" r="BK272"/>
  <c r="J158"/>
  <c i="6" r="BK89"/>
  <c i="7" r="BK235"/>
  <c r="BK140"/>
  <c i="2" r="BK86"/>
  <c i="3" r="J177"/>
  <c r="J171"/>
  <c i="4" r="BK250"/>
  <c r="J212"/>
  <c i="5" r="BK119"/>
  <c i="6" r="J96"/>
  <c i="7" r="BK201"/>
  <c r="J104"/>
  <c i="2" r="J88"/>
  <c i="3" r="J149"/>
  <c i="4" r="J257"/>
  <c r="J228"/>
  <c i="5" r="J254"/>
  <c r="J128"/>
  <c i="6" r="J114"/>
  <c i="7" r="BK172"/>
  <c i="2" r="J82"/>
  <c i="4" r="J190"/>
  <c r="J246"/>
  <c r="J161"/>
  <c i="5" r="BK373"/>
  <c r="BK301"/>
  <c i="6" r="BK102"/>
  <c i="7" r="BK188"/>
  <c i="2" r="J95"/>
  <c i="3" r="J146"/>
  <c i="4" r="BK232"/>
  <c r="J179"/>
  <c r="J195"/>
  <c i="5" r="J213"/>
  <c r="J246"/>
  <c i="6" r="J124"/>
  <c i="7" r="J226"/>
  <c i="1" r="AS54"/>
  <c i="4" r="BK239"/>
  <c i="5" r="J269"/>
  <c r="BK305"/>
  <c i="6" r="J89"/>
  <c i="7" r="BK191"/>
  <c r="J247"/>
  <c i="3" r="BK180"/>
  <c i="4" r="J144"/>
  <c i="5" r="J367"/>
  <c r="J233"/>
  <c r="BK134"/>
  <c i="6" r="BK86"/>
  <c i="2" r="BK82"/>
  <c i="3" r="BK162"/>
  <c i="4" r="J236"/>
  <c i="5" r="BK125"/>
  <c r="BK388"/>
  <c r="J101"/>
  <c i="7" r="J140"/>
  <c i="2" r="BK90"/>
  <c i="3" r="J157"/>
  <c i="4" r="J102"/>
  <c r="BK243"/>
  <c i="5" r="BK107"/>
  <c r="BK165"/>
  <c i="6" r="BK124"/>
  <c i="7" r="J210"/>
  <c r="J188"/>
  <c i="2" r="BK94"/>
  <c i="3" r="BK168"/>
  <c i="4" r="J117"/>
  <c r="BK267"/>
  <c i="5" r="BK333"/>
  <c r="BK308"/>
  <c i="6" r="J92"/>
  <c i="7" r="J172"/>
  <c r="J250"/>
  <c i="3" r="BK100"/>
  <c r="BK190"/>
  <c i="4" r="J200"/>
  <c i="5" r="J292"/>
  <c r="J179"/>
  <c i="7" r="BK153"/>
  <c r="BK178"/>
  <c i="3" r="J124"/>
  <c i="4" r="J157"/>
  <c i="5" r="J314"/>
  <c r="J370"/>
  <c r="J226"/>
  <c r="J344"/>
  <c i="7" r="BK125"/>
  <c r="J235"/>
  <c i="3" r="J165"/>
  <c r="BK165"/>
  <c i="4" r="BK259"/>
  <c i="5" r="BK266"/>
  <c r="J305"/>
  <c r="BK254"/>
  <c i="7" r="BK149"/>
  <c i="3" r="J121"/>
  <c r="J118"/>
  <c i="4" r="BK236"/>
  <c r="BK264"/>
  <c i="5" r="J295"/>
  <c i="7" r="J216"/>
  <c r="BK165"/>
  <c i="3" r="BK106"/>
  <c r="BK141"/>
  <c i="4" r="J262"/>
  <c i="5" r="J220"/>
  <c r="BK269"/>
  <c r="BK98"/>
  <c i="7" r="BK213"/>
  <c r="J122"/>
  <c i="3" r="J97"/>
  <c i="4" r="BK187"/>
  <c r="J99"/>
  <c i="5" r="J373"/>
  <c r="BK289"/>
  <c r="BK226"/>
  <c i="7" r="BK196"/>
  <c i="2" r="J90"/>
  <c i="3" r="J136"/>
  <c i="4" r="J135"/>
  <c r="BK135"/>
  <c i="5" r="J185"/>
  <c r="J165"/>
  <c i="7" r="BK250"/>
  <c r="BK94"/>
  <c i="3" r="J186"/>
  <c i="4" r="BK179"/>
  <c i="5" r="BK220"/>
  <c r="J391"/>
  <c r="J298"/>
  <c i="7" r="J183"/>
  <c i="2" r="BK88"/>
  <c i="3" r="J115"/>
  <c i="4" r="BK157"/>
  <c i="5" r="J320"/>
  <c r="BK337"/>
  <c i="7" r="J232"/>
  <c r="BK113"/>
  <c r="J119"/>
  <c i="3" r="BK103"/>
  <c i="4" r="J111"/>
  <c r="J169"/>
  <c i="5" r="BK110"/>
  <c r="J107"/>
  <c i="6" r="J86"/>
  <c i="7" r="J110"/>
  <c i="2" r="BK83"/>
  <c i="3" r="BK152"/>
  <c i="4" r="J90"/>
  <c i="5" r="BK137"/>
  <c r="BK277"/>
  <c r="BK320"/>
  <c i="7" r="BK137"/>
  <c r="BK244"/>
  <c i="4" r="BK108"/>
  <c r="J183"/>
  <c i="5" r="J318"/>
  <c r="J197"/>
  <c r="J119"/>
  <c i="6" r="J121"/>
  <c i="7" r="J178"/>
  <c i="2" r="BK89"/>
  <c i="4" r="J239"/>
  <c r="BK208"/>
  <c i="5" r="BK298"/>
  <c r="BK148"/>
  <c i="6" r="BK140"/>
  <c i="7" r="BK206"/>
  <c r="J244"/>
  <c i="3" r="BK186"/>
  <c i="4" r="BK99"/>
  <c i="5" r="BK173"/>
  <c r="BK314"/>
  <c i="6" r="J117"/>
  <c i="7" r="J134"/>
  <c r="BK157"/>
  <c i="3" r="J133"/>
  <c i="4" r="J108"/>
  <c i="5" r="J376"/>
  <c r="J364"/>
  <c r="J257"/>
  <c r="BK295"/>
  <c i="7" r="BK146"/>
  <c i="2" r="J93"/>
  <c i="4" r="BK262"/>
  <c r="J204"/>
  <c i="5" r="BK92"/>
  <c r="J263"/>
  <c r="BK396"/>
  <c i="7" r="J116"/>
  <c i="3" r="BK118"/>
  <c i="4" r="BK93"/>
  <c r="J129"/>
  <c i="5" r="J110"/>
  <c r="BK223"/>
  <c i="6" r="BK128"/>
  <c i="7" r="BK183"/>
  <c i="2" r="BK85"/>
  <c i="3" r="J91"/>
  <c i="4" r="J243"/>
  <c i="5" r="BK239"/>
  <c r="J357"/>
  <c i="6" r="BK107"/>
  <c i="7" r="BK241"/>
  <c r="J125"/>
  <c i="3" r="BK149"/>
  <c r="J130"/>
  <c i="5" r="J277"/>
  <c r="J137"/>
  <c r="BK128"/>
  <c i="7" r="BK226"/>
  <c r="BK143"/>
  <c i="2" r="BK96"/>
  <c i="3" r="BK124"/>
  <c i="4" r="BK132"/>
  <c i="5" r="J236"/>
  <c r="J125"/>
  <c r="BK412"/>
  <c i="6" r="BK92"/>
  <c i="7" r="BK122"/>
  <c i="3" r="BK109"/>
  <c i="4" r="BK114"/>
  <c i="5" r="J282"/>
  <c r="J104"/>
  <c r="BK263"/>
  <c i="7" r="BK247"/>
  <c i="2" r="BK84"/>
  <c i="3" r="BK112"/>
  <c i="4" r="BK253"/>
  <c i="5" r="J301"/>
  <c r="BK376"/>
  <c r="BK95"/>
  <c i="7" r="J91"/>
  <c i="2" r="J83"/>
  <c i="3" r="BK91"/>
  <c i="4" r="J208"/>
  <c r="J220"/>
  <c i="5" r="BK391"/>
  <c i="6" r="BK121"/>
  <c i="7" r="BK232"/>
  <c r="J137"/>
  <c i="3" r="BK127"/>
  <c i="4" r="BK228"/>
  <c r="J264"/>
  <c i="5" r="J308"/>
  <c r="BK282"/>
  <c r="BK236"/>
  <c i="7" r="J107"/>
  <c r="BK91"/>
  <c i="2" r="J96"/>
  <c i="3" r="J168"/>
  <c i="4" r="BK117"/>
  <c r="J166"/>
  <c i="5" r="BK318"/>
  <c i="6" r="J110"/>
  <c i="7" r="J213"/>
  <c r="J157"/>
  <c i="3" r="J127"/>
  <c i="4" r="J93"/>
  <c i="5" r="J351"/>
  <c r="J399"/>
  <c r="BK213"/>
  <c i="7" r="BK216"/>
  <c r="J223"/>
  <c i="4" r="J132"/>
  <c r="J174"/>
  <c i="5" r="J116"/>
  <c r="J285"/>
  <c r="J151"/>
  <c i="6" r="J128"/>
  <c i="7" r="BK131"/>
  <c i="3" r="J88"/>
  <c i="4" r="J151"/>
  <c r="BK129"/>
  <c i="5" r="J337"/>
  <c r="J379"/>
  <c i="6" r="J134"/>
  <c i="7" r="BK219"/>
  <c i="2" r="BK95"/>
  <c i="3" r="J109"/>
  <c i="4" r="BK90"/>
  <c i="5" r="BK179"/>
  <c r="J311"/>
  <c r="BK379"/>
  <c i="6" r="J107"/>
  <c i="7" r="BK134"/>
  <c r="J153"/>
  <c i="3" r="BK174"/>
  <c i="4" r="BK169"/>
  <c r="BK111"/>
  <c i="5" r="BK323"/>
  <c r="J407"/>
  <c r="BK116"/>
  <c r="BK364"/>
  <c i="7" r="J196"/>
  <c r="BK100"/>
  <c i="3" r="J180"/>
  <c r="BK146"/>
  <c i="4" r="J114"/>
  <c i="5" r="J134"/>
  <c r="BK131"/>
  <c r="BK351"/>
  <c i="6" r="BK134"/>
  <c i="7" r="BK119"/>
  <c i="3" l="1" r="R84"/>
  <c r="R83"/>
  <c r="R82"/>
  <c i="4" r="R211"/>
  <c r="R256"/>
  <c i="5" r="R172"/>
  <c r="R336"/>
  <c r="R335"/>
  <c i="7" r="BK171"/>
  <c r="J171"/>
  <c r="J65"/>
  <c i="4" r="BK211"/>
  <c r="J211"/>
  <c r="J63"/>
  <c r="BK256"/>
  <c r="J256"/>
  <c r="J66"/>
  <c i="5" r="P91"/>
  <c r="T172"/>
  <c r="BK336"/>
  <c r="J336"/>
  <c r="J69"/>
  <c i="7" r="BK90"/>
  <c r="J90"/>
  <c r="J61"/>
  <c r="R156"/>
  <c r="R164"/>
  <c r="P222"/>
  <c i="2" r="R81"/>
  <c r="R80"/>
  <c i="4" r="P211"/>
  <c r="BK249"/>
  <c r="J249"/>
  <c r="J65"/>
  <c i="5" r="T91"/>
  <c r="BK140"/>
  <c r="J140"/>
  <c r="J62"/>
  <c r="T253"/>
  <c r="R288"/>
  <c r="R304"/>
  <c i="6" r="T85"/>
  <c r="T84"/>
  <c r="T83"/>
  <c i="7" r="R171"/>
  <c r="R222"/>
  <c i="2" r="T81"/>
  <c r="T80"/>
  <c i="4" r="T211"/>
  <c r="P256"/>
  <c i="5" r="P172"/>
  <c r="P336"/>
  <c r="P335"/>
  <c i="6" r="R85"/>
  <c r="R84"/>
  <c r="R83"/>
  <c i="7" r="T90"/>
  <c r="P171"/>
  <c r="T222"/>
  <c i="4" r="P89"/>
  <c r="BK242"/>
  <c r="J242"/>
  <c r="J64"/>
  <c r="T249"/>
  <c i="5" r="R91"/>
  <c r="T140"/>
  <c r="R253"/>
  <c r="BK288"/>
  <c r="J288"/>
  <c r="J65"/>
  <c r="BK304"/>
  <c r="J304"/>
  <c r="J66"/>
  <c i="7" r="P90"/>
  <c r="P156"/>
  <c r="P164"/>
  <c r="BK209"/>
  <c r="J209"/>
  <c r="J66"/>
  <c r="T209"/>
  <c i="2" r="P81"/>
  <c r="P80"/>
  <c i="1" r="AU55"/>
  <c i="3" r="P84"/>
  <c r="P83"/>
  <c r="P82"/>
  <c i="1" r="AU56"/>
  <c i="4" r="R89"/>
  <c r="T242"/>
  <c r="T256"/>
  <c i="5" r="BK172"/>
  <c r="J172"/>
  <c r="J63"/>
  <c r="T336"/>
  <c r="T335"/>
  <c i="7" r="R90"/>
  <c r="R89"/>
  <c r="R88"/>
  <c r="BK156"/>
  <c r="J156"/>
  <c r="J63"/>
  <c r="T156"/>
  <c r="T164"/>
  <c r="R209"/>
  <c i="3" r="BK84"/>
  <c i="4" r="BK89"/>
  <c r="J89"/>
  <c r="J61"/>
  <c r="R242"/>
  <c r="P249"/>
  <c i="5" r="R140"/>
  <c r="P253"/>
  <c r="T288"/>
  <c r="P304"/>
  <c i="6" r="P85"/>
  <c r="P84"/>
  <c r="P83"/>
  <c i="1" r="AU59"/>
  <c i="7" r="T171"/>
  <c r="P209"/>
  <c i="2" r="BK81"/>
  <c r="BK80"/>
  <c r="J80"/>
  <c i="3" r="T84"/>
  <c r="T83"/>
  <c r="T82"/>
  <c i="4" r="T89"/>
  <c r="T88"/>
  <c r="T87"/>
  <c r="P242"/>
  <c r="R249"/>
  <c i="5" r="BK91"/>
  <c r="J91"/>
  <c r="J61"/>
  <c r="P140"/>
  <c r="BK253"/>
  <c r="J253"/>
  <c r="J64"/>
  <c r="P288"/>
  <c r="T304"/>
  <c i="6" r="BK85"/>
  <c i="7" r="BK164"/>
  <c r="J164"/>
  <c r="J64"/>
  <c r="BK222"/>
  <c r="J222"/>
  <c r="J67"/>
  <c i="3" r="BK189"/>
  <c r="J189"/>
  <c r="J62"/>
  <c i="4" r="BK266"/>
  <c r="J266"/>
  <c r="J67"/>
  <c r="BK207"/>
  <c r="J207"/>
  <c r="J62"/>
  <c i="5" r="BK332"/>
  <c r="J332"/>
  <c r="J67"/>
  <c i="6" r="BK127"/>
  <c r="J127"/>
  <c r="J62"/>
  <c i="7" r="BK249"/>
  <c r="J249"/>
  <c r="J68"/>
  <c i="6" r="BK139"/>
  <c r="J139"/>
  <c r="J63"/>
  <c i="7" r="BK152"/>
  <c r="J152"/>
  <c r="J62"/>
  <c r="J55"/>
  <c r="F85"/>
  <c r="BE183"/>
  <c r="J84"/>
  <c r="BE113"/>
  <c r="BE201"/>
  <c r="BE206"/>
  <c r="BE229"/>
  <c r="BE232"/>
  <c i="6" r="J85"/>
  <c r="J61"/>
  <c i="7" r="F54"/>
  <c r="BE128"/>
  <c r="BE146"/>
  <c r="BE168"/>
  <c r="BE213"/>
  <c r="BE235"/>
  <c r="BE250"/>
  <c r="E78"/>
  <c r="BE125"/>
  <c r="BE137"/>
  <c r="BE153"/>
  <c r="BE216"/>
  <c r="BE219"/>
  <c r="J82"/>
  <c r="BE94"/>
  <c r="BE97"/>
  <c r="BE100"/>
  <c r="BE104"/>
  <c r="BE116"/>
  <c r="BE122"/>
  <c r="BE131"/>
  <c r="BE134"/>
  <c r="BE157"/>
  <c r="BE196"/>
  <c r="BE223"/>
  <c r="BE226"/>
  <c r="BE244"/>
  <c r="BE140"/>
  <c r="BE143"/>
  <c r="BE175"/>
  <c r="BE178"/>
  <c r="BE188"/>
  <c r="BE210"/>
  <c r="BE238"/>
  <c r="BE91"/>
  <c r="BE119"/>
  <c r="BE165"/>
  <c r="BE172"/>
  <c r="BE191"/>
  <c r="BE241"/>
  <c r="BE107"/>
  <c r="BE110"/>
  <c r="BE149"/>
  <c r="BE160"/>
  <c r="BE247"/>
  <c i="5" r="BK90"/>
  <c r="J90"/>
  <c r="J60"/>
  <c r="BK335"/>
  <c r="J335"/>
  <c r="J68"/>
  <c i="6" r="J55"/>
  <c r="BE107"/>
  <c r="BE110"/>
  <c r="BE114"/>
  <c r="BE121"/>
  <c r="BE128"/>
  <c r="BE134"/>
  <c r="J77"/>
  <c r="BE140"/>
  <c r="E48"/>
  <c r="F55"/>
  <c r="BE92"/>
  <c r="BE96"/>
  <c r="BE124"/>
  <c r="J54"/>
  <c r="BE89"/>
  <c r="BE99"/>
  <c r="BE102"/>
  <c r="BE117"/>
  <c r="BE86"/>
  <c r="F54"/>
  <c i="5" r="E48"/>
  <c r="BE165"/>
  <c r="BE173"/>
  <c r="BE233"/>
  <c r="BE269"/>
  <c r="BE305"/>
  <c r="BE325"/>
  <c r="BE367"/>
  <c r="BE388"/>
  <c r="BE407"/>
  <c r="BE410"/>
  <c r="BE412"/>
  <c r="F54"/>
  <c r="J55"/>
  <c r="BE92"/>
  <c r="BE116"/>
  <c r="BE119"/>
  <c r="BE122"/>
  <c r="BE257"/>
  <c r="BE301"/>
  <c r="BE320"/>
  <c r="BE333"/>
  <c r="BE337"/>
  <c r="BE344"/>
  <c i="4" r="BK88"/>
  <c r="J88"/>
  <c r="J60"/>
  <c i="5" r="J83"/>
  <c r="BE110"/>
  <c r="BE141"/>
  <c r="BE204"/>
  <c r="BE220"/>
  <c r="BE292"/>
  <c r="BE295"/>
  <c r="BE357"/>
  <c r="BE382"/>
  <c r="BE391"/>
  <c r="BE95"/>
  <c r="BE101"/>
  <c r="BE179"/>
  <c r="BE191"/>
  <c r="BE213"/>
  <c r="BE236"/>
  <c r="BE282"/>
  <c r="BE285"/>
  <c r="BE311"/>
  <c r="BE399"/>
  <c r="F55"/>
  <c r="BE104"/>
  <c r="BE107"/>
  <c r="BE134"/>
  <c r="BE137"/>
  <c r="BE148"/>
  <c r="BE158"/>
  <c r="BE223"/>
  <c r="BE254"/>
  <c r="BE263"/>
  <c r="BE289"/>
  <c r="BE323"/>
  <c r="J54"/>
  <c r="BE98"/>
  <c r="BE125"/>
  <c r="BE128"/>
  <c r="BE131"/>
  <c r="BE151"/>
  <c r="BE226"/>
  <c r="BE239"/>
  <c r="BE260"/>
  <c r="BE272"/>
  <c r="BE277"/>
  <c r="BE298"/>
  <c r="BE318"/>
  <c r="BE347"/>
  <c r="BE396"/>
  <c r="BE113"/>
  <c r="BE197"/>
  <c r="BE246"/>
  <c r="BE266"/>
  <c r="BE308"/>
  <c r="BE314"/>
  <c r="BE316"/>
  <c r="BE351"/>
  <c r="BE364"/>
  <c r="BE370"/>
  <c r="BE373"/>
  <c r="BE376"/>
  <c r="BE379"/>
  <c r="BE385"/>
  <c r="BE185"/>
  <c i="4" r="E48"/>
  <c r="F54"/>
  <c r="J83"/>
  <c r="BE93"/>
  <c r="BE99"/>
  <c r="BE102"/>
  <c r="BE114"/>
  <c r="BE126"/>
  <c r="BE151"/>
  <c r="BE154"/>
  <c r="BE200"/>
  <c r="BE239"/>
  <c r="BE250"/>
  <c r="BE264"/>
  <c r="BE267"/>
  <c r="BE108"/>
  <c r="BE129"/>
  <c i="3" r="J84"/>
  <c r="J61"/>
  <c i="4" r="J52"/>
  <c r="J55"/>
  <c r="F84"/>
  <c r="BE90"/>
  <c r="BE138"/>
  <c r="BE246"/>
  <c r="BE257"/>
  <c r="BE117"/>
  <c r="BE120"/>
  <c r="BE123"/>
  <c r="BE166"/>
  <c r="BE204"/>
  <c r="BE243"/>
  <c r="BE259"/>
  <c r="BE262"/>
  <c r="BE132"/>
  <c r="BE148"/>
  <c r="BE190"/>
  <c r="BE224"/>
  <c r="BE96"/>
  <c r="BE111"/>
  <c r="BE135"/>
  <c r="BE157"/>
  <c r="BE161"/>
  <c r="BE169"/>
  <c r="BE212"/>
  <c r="BE215"/>
  <c r="BE220"/>
  <c r="BE228"/>
  <c r="BE232"/>
  <c r="BE236"/>
  <c r="BE253"/>
  <c r="BE141"/>
  <c r="BE144"/>
  <c r="BE174"/>
  <c r="BE183"/>
  <c r="BE105"/>
  <c r="BE179"/>
  <c r="BE187"/>
  <c r="BE195"/>
  <c r="BE208"/>
  <c i="3" r="J54"/>
  <c r="J76"/>
  <c r="BE127"/>
  <c r="BE130"/>
  <c r="BE133"/>
  <c r="BE136"/>
  <c r="BE152"/>
  <c r="BE190"/>
  <c r="E48"/>
  <c r="BE109"/>
  <c r="BE118"/>
  <c r="BE157"/>
  <c r="BE180"/>
  <c i="2" r="J81"/>
  <c r="J60"/>
  <c i="3" r="F54"/>
  <c r="BE85"/>
  <c r="BE88"/>
  <c r="BE91"/>
  <c r="BE94"/>
  <c r="BE97"/>
  <c r="BE100"/>
  <c r="BE103"/>
  <c r="BE149"/>
  <c r="BE177"/>
  <c r="F79"/>
  <c r="BE106"/>
  <c r="BE165"/>
  <c r="BE168"/>
  <c r="BE174"/>
  <c r="BE183"/>
  <c i="2" r="J59"/>
  <c i="3" r="J55"/>
  <c r="BE124"/>
  <c r="BE162"/>
  <c r="BE171"/>
  <c r="BE146"/>
  <c r="BE112"/>
  <c r="BE115"/>
  <c r="BE141"/>
  <c r="BE121"/>
  <c r="BE186"/>
  <c i="2" r="J54"/>
  <c r="F76"/>
  <c r="BE84"/>
  <c r="BE86"/>
  <c r="BE87"/>
  <c r="BE91"/>
  <c r="F55"/>
  <c r="BE82"/>
  <c r="BE94"/>
  <c r="BE95"/>
  <c r="E70"/>
  <c r="J74"/>
  <c r="J77"/>
  <c r="BE83"/>
  <c r="BE88"/>
  <c r="BE89"/>
  <c r="BE90"/>
  <c r="BE92"/>
  <c r="BE93"/>
  <c r="BE96"/>
  <c r="BE85"/>
  <c i="4" r="F35"/>
  <c i="1" r="BB57"/>
  <c i="2" r="F37"/>
  <c i="1" r="BD55"/>
  <c i="5" r="J34"/>
  <c i="1" r="AW58"/>
  <c i="4" r="F36"/>
  <c i="1" r="BC57"/>
  <c i="6" r="F35"/>
  <c i="1" r="BB59"/>
  <c i="4" r="F37"/>
  <c i="1" r="BD57"/>
  <c i="2" r="J34"/>
  <c i="1" r="AW55"/>
  <c i="2" r="F34"/>
  <c i="1" r="BA55"/>
  <c i="3" r="F35"/>
  <c i="1" r="BB56"/>
  <c i="3" r="F36"/>
  <c i="1" r="BC56"/>
  <c i="7" r="F34"/>
  <c i="1" r="BA60"/>
  <c i="7" r="J34"/>
  <c i="1" r="AW60"/>
  <c i="5" r="F35"/>
  <c i="1" r="BB58"/>
  <c i="5" r="F34"/>
  <c i="1" r="BA58"/>
  <c i="6" r="F34"/>
  <c i="1" r="BA59"/>
  <c i="6" r="F37"/>
  <c i="1" r="BD59"/>
  <c i="2" r="F36"/>
  <c i="1" r="BC55"/>
  <c i="2" r="F35"/>
  <c i="1" r="BB55"/>
  <c i="3" r="J34"/>
  <c i="1" r="AW56"/>
  <c i="3" r="F37"/>
  <c i="1" r="BD56"/>
  <c i="4" r="F34"/>
  <c i="1" r="BA57"/>
  <c i="6" r="F36"/>
  <c i="1" r="BC59"/>
  <c i="2" r="J30"/>
  <c i="7" r="F37"/>
  <c i="1" r="BD60"/>
  <c i="4" r="J34"/>
  <c i="1" r="AW57"/>
  <c i="6" r="J34"/>
  <c i="1" r="AW59"/>
  <c i="3" r="F34"/>
  <c i="1" r="BA56"/>
  <c i="5" r="F37"/>
  <c i="1" r="BD58"/>
  <c i="7" r="F36"/>
  <c i="1" r="BC60"/>
  <c i="7" r="F35"/>
  <c i="1" r="BB60"/>
  <c i="5" r="F36"/>
  <c i="1" r="BC58"/>
  <c i="4" l="1" r="R88"/>
  <c r="R87"/>
  <c i="7" r="P89"/>
  <c r="P88"/>
  <c i="1" r="AU60"/>
  <c i="3" r="BK83"/>
  <c r="J83"/>
  <c r="J60"/>
  <c i="4" r="P88"/>
  <c r="P87"/>
  <c i="1" r="AU57"/>
  <c i="5" r="P90"/>
  <c r="P89"/>
  <c i="1" r="AU58"/>
  <c i="5" r="R90"/>
  <c r="R89"/>
  <c r="T90"/>
  <c r="T89"/>
  <c i="7" r="T89"/>
  <c r="T88"/>
  <c i="6" r="BK84"/>
  <c r="J84"/>
  <c r="J60"/>
  <c i="1" r="AG55"/>
  <c i="7" r="BK89"/>
  <c r="J89"/>
  <c r="J60"/>
  <c i="5" r="BK89"/>
  <c r="J89"/>
  <c r="J59"/>
  <c i="4" r="BK87"/>
  <c r="J87"/>
  <c i="6" r="J33"/>
  <c i="1" r="AV59"/>
  <c r="AT59"/>
  <c i="7" r="F33"/>
  <c i="1" r="AZ60"/>
  <c i="3" r="J33"/>
  <c i="1" r="AV56"/>
  <c r="AT56"/>
  <c i="2" r="F33"/>
  <c i="1" r="AZ55"/>
  <c i="4" r="J33"/>
  <c i="1" r="AV57"/>
  <c r="AT57"/>
  <c i="5" r="F33"/>
  <c i="1" r="AZ58"/>
  <c r="BC54"/>
  <c r="W32"/>
  <c i="5" r="J33"/>
  <c i="1" r="AV58"/>
  <c r="AT58"/>
  <c r="BA54"/>
  <c r="AW54"/>
  <c r="AK30"/>
  <c i="2" r="J33"/>
  <c i="1" r="AV55"/>
  <c r="AT55"/>
  <c r="AN55"/>
  <c r="BD54"/>
  <c r="W33"/>
  <c i="3" r="F33"/>
  <c i="1" r="AZ56"/>
  <c r="BB54"/>
  <c r="W31"/>
  <c i="7" r="J33"/>
  <c i="1" r="AV60"/>
  <c r="AT60"/>
  <c i="4" r="F33"/>
  <c i="1" r="AZ57"/>
  <c i="6" r="F33"/>
  <c i="1" r="AZ59"/>
  <c i="4" r="J30"/>
  <c i="1" r="AG57"/>
  <c i="3" l="1" r="BK82"/>
  <c r="J82"/>
  <c r="J59"/>
  <c i="6" r="BK83"/>
  <c r="J83"/>
  <c r="J59"/>
  <c i="7" r="BK88"/>
  <c r="J88"/>
  <c r="J59"/>
  <c i="1" r="AN57"/>
  <c i="4" r="J59"/>
  <c r="J39"/>
  <c i="2" r="J39"/>
  <c i="1" r="AU54"/>
  <c i="5" r="J30"/>
  <c i="1" r="AG58"/>
  <c r="AN58"/>
  <c r="AZ54"/>
  <c r="W29"/>
  <c r="AX54"/>
  <c r="W30"/>
  <c r="AY54"/>
  <c i="5" l="1" r="J39"/>
  <c i="7" r="J30"/>
  <c i="1" r="AG60"/>
  <c i="3" r="J30"/>
  <c i="1" r="AG56"/>
  <c r="AN56"/>
  <c i="6" r="J30"/>
  <c i="1" r="AG59"/>
  <c r="AN59"/>
  <c r="AV54"/>
  <c r="AK29"/>
  <c i="7" l="1" r="J39"/>
  <c i="6" r="J39"/>
  <c i="3" r="J39"/>
  <c i="1" r="AN60"/>
  <c r="AG54"/>
  <c r="AK26"/>
  <c r="AT54"/>
  <c r="AN54"/>
  <c l="1"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<sst xmlns="http://schemas.openxmlformats.org/spreadsheetml/2006/main">
  <si>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</si>
  <si>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</si>
  <si>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</si>
  <si>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</si>
  <si>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</si>
  <si>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{47d05ece-d223-450d-b1c4-cb5d001733fa}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</si>
  <si>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</si>
  <si>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</si>
  <si>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</si>
  <si>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</si>
  <si>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</si>
  <si>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</si>
  <si>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</si>
  <si>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</si>
  <si>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20/9-2021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</si>
  <si>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</si>
  <si>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</si>
  <si>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Rybník R2 s cestou C27 na hráz v k.ú. Třebihošť</t>
  </si>
  <si>
    <t>KSO:</t>
  </si>
  <si>
    <t/>
  </si>
  <si>
    <t>CC-CZ:</t>
  </si>
  <si>
    <t>Místo:</t>
  </si>
  <si>
    <t>Třebihošť</t>
  </si>
  <si>
    <t>Datum:</t>
  </si>
  <si>
    <t>20. 9. 2021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</si>
  <si>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</si>
  <si>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</si>
  <si>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</si>
  <si>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</si>
  <si>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</si>
  <si>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</si>
  <si>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</si>
  <si>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</si>
  <si>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</si>
  <si>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</si>
  <si>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</si>
  <si>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</si>
  <si>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</si>
  <si>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</si>
  <si>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</si>
  <si>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</si>
  <si>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</si>
  <si>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</si>
  <si>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</si>
  <si>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</si>
  <si>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</si>
  <si>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</si>
  <si>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</si>
  <si>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</si>
  <si>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</si>
  <si>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</si>
  <si>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</si>
  <si>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</si>
  <si>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</si>
  <si>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</si>
  <si>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</si>
  <si>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</si>
  <si>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</si>
  <si>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</si>
  <si>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</si>
  <si>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</si>
  <si>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</si>
  <si>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</si>
  <si>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</si>
  <si>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</si>
  <si>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</si>
  <si>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</si>
  <si>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</si>
  <si>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</si>
  <si>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</si>
  <si>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</si>
  <si>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</si>
  <si>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</si>
  <si>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</si>
  <si>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</si>
  <si>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SO-00</t>
  </si>
  <si>
    <t>Ostatní a vedlejší náklady</t>
  </si>
  <si>
    <t>STA</t>
  </si>
  <si>
    <t>1</t>
  </si>
  <si>
    <t>{b837373e-86dc-4a2f-ad41-77bae6bb60e4}</t>
  </si>
  <si>
    <t>2</t>
  </si>
  <si>
    <t>SO-01_1</t>
  </si>
  <si>
    <t>Úprava zátopy</t>
  </si>
  <si>
    <t>{2e9d8948-e519-460d-a6e9-ea1ce9e192fa}</t>
  </si>
  <si>
    <t>SO-01_2</t>
  </si>
  <si>
    <t>Hráz</t>
  </si>
  <si>
    <t>{0c675b1f-ca5c-4d1d-95c1-c926dd94fa88}</t>
  </si>
  <si>
    <t>SO-01_3</t>
  </si>
  <si>
    <t>Sdružený objekt</t>
  </si>
  <si>
    <t>{711c8720-1ff4-4546-8d20-cf0e18feb5a7}</t>
  </si>
  <si>
    <t>SO-01_5</t>
  </si>
  <si>
    <t>Záchytná zdrž</t>
  </si>
  <si>
    <t>{5d842523-911a-432a-923d-845e419ae26f}</t>
  </si>
  <si>
    <t>SO-02</t>
  </si>
  <si>
    <t>Cesta C27</t>
  </si>
  <si>
    <t>{647c2a57-57d0-486e-acf9-cbbdd50cd5a0}</t>
  </si>
  <si>
    <t>KRYCÍ LIST SOUPISU PRACÍ</t>
  </si>
  <si>
    <t>Objekt:</t>
  </si>
  <si>
    <t>SO-00 - Ostatní a vedlejší náklady</t>
  </si>
  <si>
    <t>REKAPITULACE ČLENĚNÍ SOUPISU PRACÍ</t>
  </si>
  <si>
    <t>Kód dílu - Popis</t>
  </si>
  <si>
    <t>Cena celkem [CZK]</t>
  </si>
  <si>
    <t>-1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</si>
  <si>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</si>
  <si>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</si>
  <si>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</si>
  <si>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</si>
  <si>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</si>
  <si>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</si>
  <si>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</si>
  <si>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</si>
  <si>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</si>
  <si>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</si>
  <si>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</si>
  <si>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</si>
  <si>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</si>
  <si>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</si>
  <si>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</si>
  <si>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</si>
  <si>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4</t>
  </si>
  <si>
    <t>ROZPOCET</t>
  </si>
  <si>
    <t>K</t>
  </si>
  <si>
    <t>00000101</t>
  </si>
  <si>
    <t>Zařízení staveniště (veškeré náklady spojené s vybudováním, provozem a odstraněním zařízení staveniště, včetně veškerých přípojek, přístupů, sjezdů, skládek a mezideponie)</t>
  </si>
  <si>
    <t>kpl</t>
  </si>
  <si>
    <t>1024</t>
  </si>
  <si>
    <t>1447070471</t>
  </si>
  <si>
    <t>00000102</t>
  </si>
  <si>
    <t>Geodetické vytyčení pozemků před stavbou, geodetické vytyčení stavby</t>
  </si>
  <si>
    <t>464597046</t>
  </si>
  <si>
    <t>3</t>
  </si>
  <si>
    <t>00000103</t>
  </si>
  <si>
    <t>Realizační dodavatelská dokumentace, dílenská dokumentace</t>
  </si>
  <si>
    <t>1089285937</t>
  </si>
  <si>
    <t>00000106</t>
  </si>
  <si>
    <t>Dozor geologa</t>
  </si>
  <si>
    <t>-1866515797</t>
  </si>
  <si>
    <t>5</t>
  </si>
  <si>
    <t>00000108</t>
  </si>
  <si>
    <t>Dočasná dopravní opatření_x000d_
dle přílohy PD D.2.8.</t>
  </si>
  <si>
    <t>-920990215</t>
  </si>
  <si>
    <t>6</t>
  </si>
  <si>
    <t>00000109</t>
  </si>
  <si>
    <t>Archeologický průzkum</t>
  </si>
  <si>
    <t>-802772871</t>
  </si>
  <si>
    <t>7</t>
  </si>
  <si>
    <t>00000110</t>
  </si>
  <si>
    <t>Geodetické zaměření skutečného provedení stavby_x000d_
3x v tištěné podobě + 1x elektronicky</t>
  </si>
  <si>
    <t>1694578058</t>
  </si>
  <si>
    <t>8</t>
  </si>
  <si>
    <t>00000111</t>
  </si>
  <si>
    <t>Protokolární předání stavbou dotčených pozemků a komunikací, uvedených do původního stavu, zpět jejich vlastníkům.</t>
  </si>
  <si>
    <t>432576584</t>
  </si>
  <si>
    <t>9</t>
  </si>
  <si>
    <t>00000112</t>
  </si>
  <si>
    <t>Rozbory zemin a výkopového materiálu pro uložení na skládku</t>
  </si>
  <si>
    <t>1203238923</t>
  </si>
  <si>
    <t>10</t>
  </si>
  <si>
    <t>00000113</t>
  </si>
  <si>
    <t>Geometrický plán pro kolaudační řízení, případně zápis do KN</t>
  </si>
  <si>
    <t>551197446</t>
  </si>
  <si>
    <t>11</t>
  </si>
  <si>
    <t>00000114</t>
  </si>
  <si>
    <t>Zpracování a předání dokumentace skutečného provedení stavby (3 paré + 1 paré v elektronické podobě) objednateli - pro celou stavbu</t>
  </si>
  <si>
    <t>-1719260494</t>
  </si>
  <si>
    <t>12</t>
  </si>
  <si>
    <t>00000117</t>
  </si>
  <si>
    <t>Kontrolní zkoušky těžených zemin do hráze</t>
  </si>
  <si>
    <t>1003365984</t>
  </si>
  <si>
    <t>13</t>
  </si>
  <si>
    <t>00000118</t>
  </si>
  <si>
    <t>Kontrola zhutnění zemin v hrázi (max. po 500 m3)</t>
  </si>
  <si>
    <t>ks</t>
  </si>
  <si>
    <t>1509089552</t>
  </si>
  <si>
    <t>14</t>
  </si>
  <si>
    <t>00000123</t>
  </si>
  <si>
    <t>Povodňový a havarijní plán_x000d_
vč. odsouhlasení dotčenými orgány</t>
  </si>
  <si>
    <t>1511331028</t>
  </si>
  <si>
    <t>0000914</t>
  </si>
  <si>
    <t>Zkoušky, atesty a revize podle ČSN a případných jiných právních nebo technických předpisů_x000d_
platných v době provádění a předání díla, kterými buse prokázánodosažení předepsané kvality a technických parametrů díla</t>
  </si>
  <si>
    <t>-1544339256</t>
  </si>
  <si>
    <t>SO-01_1 - Úprava zátopy</t>
  </si>
  <si>
    <t>HSV - Práce a dodávky HSV</t>
  </si>
  <si>
    <t xml:space="preserve">    1 - Zemní práce</t>
  </si>
  <si>
    <t xml:space="preserve">    998 - Přesun hmot</t>
  </si>
  <si>
    <t>HSV</t>
  </si>
  <si>
    <t>Práce a dodávky HSV</t>
  </si>
  <si>
    <t>Zemní práce</t>
  </si>
  <si>
    <t>111211231</t>
  </si>
  <si>
    <t>Snesení větví stromů na hromady nebo naložení na dopravní prostředek listnatých v rovině nebo ve svahu do 1:3, průměru kmene do 30 cm</t>
  </si>
  <si>
    <t>kus</t>
  </si>
  <si>
    <t>-742665897</t>
  </si>
  <si>
    <t>Online PSC</t>
  </si>
  <si>
    <t>https://podminky.urs.cz/item/CS_URS_2021_02/111211231</t>
  </si>
  <si>
    <t>VV</t>
  </si>
  <si>
    <t>106</t>
  </si>
  <si>
    <t>111211232</t>
  </si>
  <si>
    <t>Snesení větví stromů na hromady nebo naložení na dopravní prostředek listnatých v rovině nebo ve svahu do 1:3, průměru kmene přes 30 cm</t>
  </si>
  <si>
    <t>231613129</t>
  </si>
  <si>
    <t>https://podminky.urs.cz/item/CS_URS_2021_02/111211232</t>
  </si>
  <si>
    <t>51+14+2</t>
  </si>
  <si>
    <t>112101101</t>
  </si>
  <si>
    <t>Odstranění stromů s odřezáním kmene a s odvětvením listnatých, průměru kmene přes 100 do 300 mm</t>
  </si>
  <si>
    <t>-1494510815</t>
  </si>
  <si>
    <t>https://podminky.urs.cz/item/CS_URS_2021_02/112101101</t>
  </si>
  <si>
    <t>112101102</t>
  </si>
  <si>
    <t>Odstranění stromů s odřezáním kmene a s odvětvením listnatých, průměru kmene přes 300 do 500 mm</t>
  </si>
  <si>
    <t>-1196186436</t>
  </si>
  <si>
    <t>https://podminky.urs.cz/item/CS_URS_2021_02/112101102</t>
  </si>
  <si>
    <t>51</t>
  </si>
  <si>
    <t>112101103</t>
  </si>
  <si>
    <t>Odstranění stromů s odřezáním kmene a s odvětvením listnatých, průměru kmene přes 500 do 700 mm</t>
  </si>
  <si>
    <t>2103729205</t>
  </si>
  <si>
    <t>https://podminky.urs.cz/item/CS_URS_2021_02/112101103</t>
  </si>
  <si>
    <t>112101104</t>
  </si>
  <si>
    <t>Odstranění stromů s odřezáním kmene a s odvětvením listnatých, průměru kmene přes 700 do 900 mm</t>
  </si>
  <si>
    <t>-632840438</t>
  </si>
  <si>
    <t>https://podminky.urs.cz/item/CS_URS_2021_02/112101104</t>
  </si>
  <si>
    <t>112111111</t>
  </si>
  <si>
    <t>Spálení větví stromů všech druhů stromů o průměru kmene přes 0,10 m na hromadách</t>
  </si>
  <si>
    <t>228740794</t>
  </si>
  <si>
    <t>https://podminky.urs.cz/item/CS_URS_2021_02/112111111</t>
  </si>
  <si>
    <t>106+51+14+2</t>
  </si>
  <si>
    <t>112201102</t>
  </si>
  <si>
    <t>Odstranění pařezů strojně s jejich vykopáním, vytrháním nebo odstřelením průměru přes 300 do 500 mm</t>
  </si>
  <si>
    <t>578717174</t>
  </si>
  <si>
    <t>https://podminky.urs.cz/item/CS_URS_2021_02/112201102</t>
  </si>
  <si>
    <t>112211111</t>
  </si>
  <si>
    <t>Spálení pařezů na hromadách průměru přes 0,10 do 0,30 m</t>
  </si>
  <si>
    <t>-1232870540</t>
  </si>
  <si>
    <t>https://podminky.urs.cz/item/CS_URS_2021_02/112211111</t>
  </si>
  <si>
    <t>112211112</t>
  </si>
  <si>
    <t>Spálení pařezů na hromadách průměru přes 0,30 do 0,50 m</t>
  </si>
  <si>
    <t>-105008438</t>
  </si>
  <si>
    <t>https://podminky.urs.cz/item/CS_URS_2021_02/112211112</t>
  </si>
  <si>
    <t>112211113</t>
  </si>
  <si>
    <t>Spálení pařezů na hromadách průměru přes 0,50 do 1,00 m</t>
  </si>
  <si>
    <t>2137962125</t>
  </si>
  <si>
    <t>https://podminky.urs.cz/item/CS_URS_2021_02/112211113</t>
  </si>
  <si>
    <t>14+2</t>
  </si>
  <si>
    <t>112251101</t>
  </si>
  <si>
    <t>Odstranění pařezů strojně s jejich vykopáním, vytrháním nebo odstřelením průměru přes 100 do 300 mm</t>
  </si>
  <si>
    <t>-258144980</t>
  </si>
  <si>
    <t>https://podminky.urs.cz/item/CS_URS_2021_02/112251101</t>
  </si>
  <si>
    <t>112251103</t>
  </si>
  <si>
    <t>Odstranění pařezů strojně s jejich vykopáním, vytrháním nebo odstřelením průměru přes 500 do 700 mm</t>
  </si>
  <si>
    <t>1733008548</t>
  </si>
  <si>
    <t>https://podminky.urs.cz/item/CS_URS_2021_02/112251103</t>
  </si>
  <si>
    <t>112251104</t>
  </si>
  <si>
    <t>Odstranění pařezů strojně s jejich vykopáním, vytrháním nebo odstřelením průměru přes 700 do 900 mm</t>
  </si>
  <si>
    <t>1588523376</t>
  </si>
  <si>
    <t>https://podminky.urs.cz/item/CS_URS_2021_02/112251104</t>
  </si>
  <si>
    <t>121151123</t>
  </si>
  <si>
    <t>Sejmutí ornice strojně při souvislé ploše přes 500 m2, tl. vrstvy do 200 mm</t>
  </si>
  <si>
    <t>m2</t>
  </si>
  <si>
    <t>1932753740</t>
  </si>
  <si>
    <t>https://podminky.urs.cz/item/CS_URS_2021_02/121151123</t>
  </si>
  <si>
    <t>21020</t>
  </si>
  <si>
    <t>16</t>
  </si>
  <si>
    <t>121151125</t>
  </si>
  <si>
    <t>Sejmutí ornice strojně při souvislé ploše přes 500 m2, tl. vrstvy přes 250 do 300 mm</t>
  </si>
  <si>
    <t>-48292679</t>
  </si>
  <si>
    <t>https://podminky.urs.cz/item/CS_URS_2021_02/121151125</t>
  </si>
  <si>
    <t>"pozemek k uložení přebytečné zeminy" 4000</t>
  </si>
  <si>
    <t>17</t>
  </si>
  <si>
    <t>122251407</t>
  </si>
  <si>
    <t>Vykopávky v zemnících na suchu strojně zapažených i nezapažených v hornině třídy těžitelnosti I skupiny 3 přes 5 000 m3</t>
  </si>
  <si>
    <t>m3</t>
  </si>
  <si>
    <t>-444505201</t>
  </si>
  <si>
    <t>https://podminky.urs.cz/item/CS_URS_2021_02/122251407</t>
  </si>
  <si>
    <t>19170</t>
  </si>
  <si>
    <t>18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</si>
  <si>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</si>
  <si>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</si>
  <si>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1689712986</t>
  </si>
  <si>
    <t>https://podminky.urs.cz/item/CS_URS_2021_02/162351103</t>
  </si>
  <si>
    <t>"mezideponie zeminy" 81+5320+86</t>
  </si>
  <si>
    <t>"mezideponie ornice" 21,6+192,7+14,1+5,5</t>
  </si>
  <si>
    <t>Součet</t>
  </si>
  <si>
    <t>19</t>
  </si>
  <si>
    <t>162651111</t>
  </si>
  <si>
    <t>Vodorovné přemístění výkopku nebo sypaniny po suchu na obvyklém dopravním prostředku, bez naložení výkopku, avšak se složením bez rozhrnutí z horniny třídy těžitelnosti I skupiny 1 až 3 na vzdálenost přes 3 000 do 4 000 m</t>
  </si>
  <si>
    <t>396095868</t>
  </si>
  <si>
    <t>https://podminky.urs.cz/item/CS_URS_2021_02/162651111</t>
  </si>
  <si>
    <t>"přebytek ornice" 3970,3</t>
  </si>
  <si>
    <t>"přebytek zeminy na pozemky obce" 4000+1000</t>
  </si>
  <si>
    <t>20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</si>
  <si>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</si>
  <si>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</si>
  <si>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107199561</t>
  </si>
  <si>
    <t>https://podminky.urs.cz/item/CS_URS_2021_02/162751117</t>
  </si>
  <si>
    <t>8683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</si>
  <si>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</si>
  <si>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</si>
  <si>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-395283081</t>
  </si>
  <si>
    <t>https://podminky.urs.cz/item/CS_URS_2021_02/162751119</t>
  </si>
  <si>
    <t>8683*5</t>
  </si>
  <si>
    <t>22</t>
  </si>
  <si>
    <t>171103202</t>
  </si>
  <si>
    <t>Uložení netříděných sypanin do zemních hrází z hornin třídy těžitelnosti I a II, skupiny 1 až 4 pro jakoukoliv šířku koruny přehradních a jiných vodních nádrží se zhutněním do 100 % PS - koef. C s příměsí jílové hlíny přes 20 do 50 % objemu</t>
  </si>
  <si>
    <t>1195638424</t>
  </si>
  <si>
    <t>https://podminky.urs.cz/item/CS_URS_2021_02/171103202</t>
  </si>
  <si>
    <t>"zásyp koryta" 14,3</t>
  </si>
  <si>
    <t>"zásyp koryta pod hrází" 66,7</t>
  </si>
  <si>
    <t>23</t>
  </si>
  <si>
    <t>171201201</t>
  </si>
  <si>
    <t>Uložení sypaniny na skládky nebo meziskládky bez hutnění s upravením uložené sypaniny do předepsaného tvaru</t>
  </si>
  <si>
    <t>1078699605</t>
  </si>
  <si>
    <t>https://podminky.urs.cz/item/CS_URS_2021_02/171201201</t>
  </si>
  <si>
    <t>8683+4000+1000</t>
  </si>
  <si>
    <t>"mezideponie" 81+5320+86</t>
  </si>
  <si>
    <t>24</t>
  </si>
  <si>
    <t>171201231</t>
  </si>
  <si>
    <t>Poplatek za uložení stavebního odpadu na recyklační skládce (skládkovné) zeminy a kamení zatříděného do Katalogu odpadů pod kódem 17 05 04</t>
  </si>
  <si>
    <t>t</t>
  </si>
  <si>
    <t>250059331</t>
  </si>
  <si>
    <t>https://podminky.urs.cz/item/CS_URS_2021_02/171201231</t>
  </si>
  <si>
    <t>8683*1,8</t>
  </si>
  <si>
    <t>25</t>
  </si>
  <si>
    <t>181351115</t>
  </si>
  <si>
    <t>Rozprostření a urovnání ornice v rovině nebo ve svahu sklonu do 1:5 strojně při souvislé ploše přes 500 m2, tl. vrstvy přes 250 do 300 mm</t>
  </si>
  <si>
    <t>-1000128772</t>
  </si>
  <si>
    <t>https://podminky.urs.cz/item/CS_URS_2021_02/181351115</t>
  </si>
  <si>
    <t>26</t>
  </si>
  <si>
    <t>181411122</t>
  </si>
  <si>
    <t>Založení trávníku na půdě předem připravené plochy do 1000 m2 výsevem včetně utažení lučního na svahu přes 1:5 do 1:2</t>
  </si>
  <si>
    <t>603510730</t>
  </si>
  <si>
    <t>https://podminky.urs.cz/item/CS_URS_2021_02/181411122</t>
  </si>
  <si>
    <t>216</t>
  </si>
  <si>
    <t>27</t>
  </si>
  <si>
    <t>M</t>
  </si>
  <si>
    <t>00572474</t>
  </si>
  <si>
    <t>osivo směs travní krajinná-svahová</t>
  </si>
  <si>
    <t>kg</t>
  </si>
  <si>
    <t>-1177961977</t>
  </si>
  <si>
    <t>https://podminky.urs.cz/item/CS_URS_2021_02/00572474</t>
  </si>
  <si>
    <t>216*0,025</t>
  </si>
  <si>
    <t>28</t>
  </si>
  <si>
    <t>181451121</t>
  </si>
  <si>
    <t>Založení trávníku na půdě předem připravené plochy přes 1000 m2 výsevem včetně utažení lučního v rovině nebo na svahu do 1:5</t>
  </si>
  <si>
    <t>348078000</t>
  </si>
  <si>
    <t>https://podminky.urs.cz/item/CS_URS_2021_02/181451121</t>
  </si>
  <si>
    <t>29</t>
  </si>
  <si>
    <t>00572472</t>
  </si>
  <si>
    <t>osivo směs travní krajinná-rovinná</t>
  </si>
  <si>
    <t>334364298</t>
  </si>
  <si>
    <t>https://podminky.urs.cz/item/CS_URS_2021_02/00572472</t>
  </si>
  <si>
    <t>"pozemek k uložení přebytečné zeminy" 4000*0,025</t>
  </si>
  <si>
    <t>30</t>
  </si>
  <si>
    <t>181951111</t>
  </si>
  <si>
    <t>Úprava pláně vyrovnáním výškových rozdílů strojně v hornině třídy těžitelnosti I, skupiny 1 až 3 bez zhutnění</t>
  </si>
  <si>
    <t>1530994853</t>
  </si>
  <si>
    <t>https://podminky.urs.cz/item/CS_URS_2021_02/181951111</t>
  </si>
  <si>
    <t>17174</t>
  </si>
  <si>
    <t>31</t>
  </si>
  <si>
    <t>182151111</t>
  </si>
  <si>
    <t>Svahování trvalých svahů do projektovaných profilů strojně s potřebným přemístěním výkopku při svahování v zářezech v hornině třídy těžitelnosti I, skupiny 1 až 3</t>
  </si>
  <si>
    <t>-1620573289</t>
  </si>
  <si>
    <t>https://podminky.urs.cz/item/CS_URS_2021_02/182151111</t>
  </si>
  <si>
    <t>4026</t>
  </si>
  <si>
    <t>32</t>
  </si>
  <si>
    <t>182351123</t>
  </si>
  <si>
    <t>Rozprostření a urovnání ornice ve svahu sklonu přes 1:5 strojně při souvislé ploše přes 100 do 500 m2, tl. vrstvy do 200 mm</t>
  </si>
  <si>
    <t>2096447223</t>
  </si>
  <si>
    <t>https://podminky.urs.cz/item/CS_URS_2021_02/182351123</t>
  </si>
  <si>
    <t>998</t>
  </si>
  <si>
    <t>Přesun hmot</t>
  </si>
  <si>
    <t>33</t>
  </si>
  <si>
    <t>998331011</t>
  </si>
  <si>
    <t>Přesun hmot pro nádrže dopravní vzdálenost do 500 m</t>
  </si>
  <si>
    <t>-1986975516</t>
  </si>
  <si>
    <t>https://podminky.urs.cz/item/CS_URS_2021_02/998331011</t>
  </si>
  <si>
    <t>SO-01_2 - Hráz</t>
  </si>
  <si>
    <t xml:space="preserve">    2 - Zakládání</t>
  </si>
  <si>
    <t xml:space="preserve">    4 - Vodorovné konstrukce</t>
  </si>
  <si>
    <t xml:space="preserve">    8 - Trubní vedení</t>
  </si>
  <si>
    <t xml:space="preserve">    9 - Ostatní konstrukce a práce, bourání</t>
  </si>
  <si>
    <t xml:space="preserve">    997 - Přesun sutě</t>
  </si>
  <si>
    <t>-766914453</t>
  </si>
  <si>
    <t>43</t>
  </si>
  <si>
    <t>-1452855614</t>
  </si>
  <si>
    <t>12+1+1</t>
  </si>
  <si>
    <t>-832218652</t>
  </si>
  <si>
    <t>-356452810</t>
  </si>
  <si>
    <t>875264600</t>
  </si>
  <si>
    <t>112101105</t>
  </si>
  <si>
    <t>Odstranění stromů s odřezáním kmene a s odvětvením listnatých, průměru kmene přes 900 do 1100 mm</t>
  </si>
  <si>
    <t>1514879015</t>
  </si>
  <si>
    <t>https://podminky.urs.cz/item/CS_URS_2021_02/112101105</t>
  </si>
  <si>
    <t>-885144699</t>
  </si>
  <si>
    <t>43+12+1+1</t>
  </si>
  <si>
    <t>892577761</t>
  </si>
  <si>
    <t>-410690728</t>
  </si>
  <si>
    <t>594644407</t>
  </si>
  <si>
    <t>-1232220571</t>
  </si>
  <si>
    <t>112211114</t>
  </si>
  <si>
    <t>Spálení pařezů na hromadách průměru přes 1,00 m</t>
  </si>
  <si>
    <t>23809175</t>
  </si>
  <si>
    <t>https://podminky.urs.cz/item/CS_URS_2021_02/112211114</t>
  </si>
  <si>
    <t>-537242499</t>
  </si>
  <si>
    <t>2121632369</t>
  </si>
  <si>
    <t>112251105</t>
  </si>
  <si>
    <t>Odstranění pařezů strojně s jejich vykopáním, vytrháním nebo odstřelením průměru přes 900 do 1100 mm</t>
  </si>
  <si>
    <t>-1322708033</t>
  </si>
  <si>
    <t>https://podminky.urs.cz/item/CS_URS_2021_02/112251105</t>
  </si>
  <si>
    <t>272947135</t>
  </si>
  <si>
    <t>3650</t>
  </si>
  <si>
    <t>122251106</t>
  </si>
  <si>
    <t>Odkopávky a prokopávky nezapažené strojně v hornině třídy těžitelnosti I skupiny 3 přes 1 000 do 5 000 m3</t>
  </si>
  <si>
    <t>-1251899839</t>
  </si>
  <si>
    <t>https://podminky.urs.cz/item/CS_URS_2021_02/122251106</t>
  </si>
  <si>
    <t>2230</t>
  </si>
  <si>
    <t>129911114</t>
  </si>
  <si>
    <t>Bourání konstrukcí v odkopávkách a prokopávkách ručně s přemístěním suti na hromady na vzdálenost do 20 m nebo s naložením na dopravní prostředek ze zdiva kamenného, pro jakýkoliv druh kamene na sucho</t>
  </si>
  <si>
    <t>-1598852836</t>
  </si>
  <si>
    <t>https://podminky.urs.cz/item/CS_URS_2021_02/129911114</t>
  </si>
  <si>
    <t>"kamenná zeď mostku" 33</t>
  </si>
  <si>
    <t>-484844537</t>
  </si>
  <si>
    <t>"přebytek humózní hlíny" 730</t>
  </si>
  <si>
    <t>162651151</t>
  </si>
  <si>
    <t>Vodorovné přemístění výkopku nebo sypaniny po suchu na obvyklém dopravním prostředku, bez naložení výkopku, avšak se složením bez rozhrnutí z horniny třídy těžitelnosti III skupiny 6 a 7 na vzdálenost přes 3 000 do 4 000 m</t>
  </si>
  <si>
    <t>-1041163561</t>
  </si>
  <si>
    <t>https://podminky.urs.cz/item/CS_URS_2021_02/162651151</t>
  </si>
  <si>
    <t>1138968432</t>
  </si>
  <si>
    <t>-363171924</t>
  </si>
  <si>
    <t>2230*5</t>
  </si>
  <si>
    <t>1878745405</t>
  </si>
  <si>
    <t>"zemina do hráze" 5320</t>
  </si>
  <si>
    <t>-1851156270</t>
  </si>
  <si>
    <t>-1265870232</t>
  </si>
  <si>
    <t>2230*1,8</t>
  </si>
  <si>
    <t>181351113</t>
  </si>
  <si>
    <t>Rozprostření a urovnání ornice v rovině nebo ve svahu sklonu do 1:5 strojně při souvislé ploše přes 500 m2, tl. vrstvy do 200 mm</t>
  </si>
  <si>
    <t>655677036</t>
  </si>
  <si>
    <t>https://podminky.urs.cz/item/CS_URS_2021_02/181351113</t>
  </si>
  <si>
    <t>"uprava koruny hráze" 168*1,5</t>
  </si>
  <si>
    <t>495</t>
  </si>
  <si>
    <t>181411121</t>
  </si>
  <si>
    <t>Založení trávníku na půdě předem připravené plochy do 1000 m2 výsevem včetně utažení lučního v rovině nebo na svahu do 1:5</t>
  </si>
  <si>
    <t>1161280575</t>
  </si>
  <si>
    <t>https://podminky.urs.cz/item/CS_URS_2021_02/181411121</t>
  </si>
  <si>
    <t>-1024739508</t>
  </si>
  <si>
    <t>(252+495)*0,025</t>
  </si>
  <si>
    <t>181451122</t>
  </si>
  <si>
    <t>Založení trávníku na půdě předem připravené plochy přes 1000 m2 výsevem včetně utažení lučního na svahu přes 1:5 do 1:2</t>
  </si>
  <si>
    <t>-694560321</t>
  </si>
  <si>
    <t>https://podminky.urs.cz/item/CS_URS_2021_02/181451122</t>
  </si>
  <si>
    <t>"vzdušní líc" 840</t>
  </si>
  <si>
    <t>1200179322</t>
  </si>
  <si>
    <t>840*0,025</t>
  </si>
  <si>
    <t>181951112</t>
  </si>
  <si>
    <t>Úprava pláně vyrovnáním výškových rozdílů strojně v hornině třídy těžitelnosti I, skupiny 1 až 3 se zhutněním</t>
  </si>
  <si>
    <t>-1135831800</t>
  </si>
  <si>
    <t>https://podminky.urs.cz/item/CS_URS_2021_02/181951112</t>
  </si>
  <si>
    <t>"základová spára" 3650</t>
  </si>
  <si>
    <t>"koruna hráze" 168*6</t>
  </si>
  <si>
    <t>182251101</t>
  </si>
  <si>
    <t>Svahování trvalých svahů do projektovaných profilů strojně s potřebným přemístěním výkopku při svahování násypů v jakékoliv hornině</t>
  </si>
  <si>
    <t>-836516950</t>
  </si>
  <si>
    <t>https://podminky.urs.cz/item/CS_URS_2021_02/182251101</t>
  </si>
  <si>
    <t>"návodní líc" 1534</t>
  </si>
  <si>
    <t>182351133</t>
  </si>
  <si>
    <t>Rozprostření a urovnání ornice ve svahu sklonu přes 1:5 strojně při souvislé ploše přes 500 m2, tl. vrstvy do 200 mm</t>
  </si>
  <si>
    <t>2006803434</t>
  </si>
  <si>
    <t>https://podminky.urs.cz/item/CS_URS_2021_02/182351133</t>
  </si>
  <si>
    <t>34</t>
  </si>
  <si>
    <t>185804312</t>
  </si>
  <si>
    <t>Zalití rostlin vodou plochy záhonů jednotlivě přes 20 m2</t>
  </si>
  <si>
    <t>-999337627</t>
  </si>
  <si>
    <t>https://podminky.urs.cz/item/CS_URS_2021_02/185804312</t>
  </si>
  <si>
    <t>"5x" ((747+840)*0,015)*5</t>
  </si>
  <si>
    <t>Zakládání</t>
  </si>
  <si>
    <t>35</t>
  </si>
  <si>
    <t>213211111</t>
  </si>
  <si>
    <t>Spojovací vrstva na základové spáře z cementového mléka</t>
  </si>
  <si>
    <t>285801167</t>
  </si>
  <si>
    <t>https://podminky.urs.cz/item/CS_URS_2021_02/213211111</t>
  </si>
  <si>
    <t>"pod mostkem" 28</t>
  </si>
  <si>
    <t>Vodorovné konstrukce</t>
  </si>
  <si>
    <t>36</t>
  </si>
  <si>
    <t>457531112</t>
  </si>
  <si>
    <t>Filtrační vrstvy jakékoliv tloušťky a sklonu z hrubého drceného kameniva bez zhutnění, frakce od 16-63 do 32-63 mm</t>
  </si>
  <si>
    <t>-1104385885</t>
  </si>
  <si>
    <t>https://podminky.urs.cz/item/CS_URS_2021_02/457531112</t>
  </si>
  <si>
    <t>"patní drén" 133*1,24</t>
  </si>
  <si>
    <t>37</t>
  </si>
  <si>
    <t>457542111</t>
  </si>
  <si>
    <t>Filtrační vrstvy jakékoliv tloušťky a sklonu ze štěrkodrti se zhutněním do 10 pojezdů/m3, frakce od 0-22 do 0-63 mm</t>
  </si>
  <si>
    <t>-863904216</t>
  </si>
  <si>
    <t>https://podminky.urs.cz/item/CS_URS_2021_02/457542111</t>
  </si>
  <si>
    <t>"patní drén, frakce 0-32" 133*0,18</t>
  </si>
  <si>
    <t>"frakce 0-32" 1534*0,1</t>
  </si>
  <si>
    <t>38</t>
  </si>
  <si>
    <t>457971122</t>
  </si>
  <si>
    <t>Zřízení vrstvy z geotextilie s přesahem bez připevnění k podkladu, s potřebným dočasným zatěžováním včetně zakotvení okraje o sklonu přes 10° do 35°, šířky geotextilie přes 3 do 7,5 m</t>
  </si>
  <si>
    <t>1338618413</t>
  </si>
  <si>
    <t>https://podminky.urs.cz/item/CS_URS_2021_02/457971122</t>
  </si>
  <si>
    <t>39</t>
  </si>
  <si>
    <t>61894010</t>
  </si>
  <si>
    <t>síť kokosová (400 g/m2) 2x50m</t>
  </si>
  <si>
    <t>-1605804308</t>
  </si>
  <si>
    <t>https://podminky.urs.cz/item/CS_URS_2021_02/61894010</t>
  </si>
  <si>
    <t>"vzdušní líc" 840*1,2</t>
  </si>
  <si>
    <t>40</t>
  </si>
  <si>
    <t>457979122</t>
  </si>
  <si>
    <t>Zřízení vrstvy z geotextilie s přesahem Příplatek k cenám za připevnění geotextilie k podkladu ocelovými skobami z betonářské oceli o sklonu přes 10° do 35°, při počtu skob na 10 m2 plochy přes 4 do 8 ks</t>
  </si>
  <si>
    <t>-620415109</t>
  </si>
  <si>
    <t>https://podminky.urs.cz/item/CS_URS_2021_02/457979122</t>
  </si>
  <si>
    <t>41</t>
  </si>
  <si>
    <t>69311057</t>
  </si>
  <si>
    <t>skoba kotvící ocelová na geotextilie dl 300mm D 4mm</t>
  </si>
  <si>
    <t>876201860</t>
  </si>
  <si>
    <t>https://podminky.urs.cz/item/CS_URS_2021_02/69311057</t>
  </si>
  <si>
    <t>"vzdušní líc" 840*8/10</t>
  </si>
  <si>
    <t>42</t>
  </si>
  <si>
    <t>462511270</t>
  </si>
  <si>
    <t>Zához z lomového kamene neupraveného záhozového bez proštěrkování z terénu, hmotnosti jednotlivých kamenů do 200 kg</t>
  </si>
  <si>
    <t>-2139472458</t>
  </si>
  <si>
    <t>https://podminky.urs.cz/item/CS_URS_2021_02/462511270</t>
  </si>
  <si>
    <t>"patka opevnění" 0,63*124</t>
  </si>
  <si>
    <t>464511122</t>
  </si>
  <si>
    <t>Pohoz dna nebo svahů jakékoliv tloušťky z kamene záhozového z terénu, hmotnosti jednotlivých kamenů do 200 kg</t>
  </si>
  <si>
    <t>-1182679033</t>
  </si>
  <si>
    <t>https://podminky.urs.cz/item/CS_URS_2021_02/464511122</t>
  </si>
  <si>
    <t>"kámen do 80 kg" 1534*0,3</t>
  </si>
  <si>
    <t>Trubní vedení</t>
  </si>
  <si>
    <t>44</t>
  </si>
  <si>
    <t>871238111</t>
  </si>
  <si>
    <t>Kladení drenážního potrubí z plastických hmot do připravené rýhy z tvrdého PVC, průměru přes 150 do 200 mm</t>
  </si>
  <si>
    <t>m</t>
  </si>
  <si>
    <t>173794247</t>
  </si>
  <si>
    <t>https://podminky.urs.cz/item/CS_URS_2021_02/871238111</t>
  </si>
  <si>
    <t>133</t>
  </si>
  <si>
    <t>45</t>
  </si>
  <si>
    <t>28611226</t>
  </si>
  <si>
    <t>trubka drenážní flexibilní celoperforovaná PVC-U SN 4 DN 200 pro meliorace, dočasné nebo odlehčovací drenáže</t>
  </si>
  <si>
    <t>-1033789971</t>
  </si>
  <si>
    <t>https://podminky.urs.cz/item/CS_URS_2021_02/28611226</t>
  </si>
  <si>
    <t>133*1,083</t>
  </si>
  <si>
    <t>Ostatní konstrukce a práce, bourání</t>
  </si>
  <si>
    <t>46</t>
  </si>
  <si>
    <t>962051111</t>
  </si>
  <si>
    <t>Bourání mostních konstrukcí zdiva a pilířů ze železového betonu</t>
  </si>
  <si>
    <t>22594894</t>
  </si>
  <si>
    <t>https://podminky.urs.cz/item/CS_URS_2021_02/962051111</t>
  </si>
  <si>
    <t>10,8</t>
  </si>
  <si>
    <t>47</t>
  </si>
  <si>
    <t>966077141</t>
  </si>
  <si>
    <t>Odstranění různých konstrukcí na mostech doplňkových ocelových konstrukcí hmotnosti jednotlivě přes 100 do 500 kg</t>
  </si>
  <si>
    <t>1629430742</t>
  </si>
  <si>
    <t>https://podminky.urs.cz/item/CS_URS_2021_02/966077141</t>
  </si>
  <si>
    <t>"mostovka I profil" 2</t>
  </si>
  <si>
    <t>997</t>
  </si>
  <si>
    <t>Přesun sutě</t>
  </si>
  <si>
    <t>48</t>
  </si>
  <si>
    <t>997002611</t>
  </si>
  <si>
    <t>Nakládání suti a vybouraných hmot na dopravní prostředek pro vodorovné přemístění</t>
  </si>
  <si>
    <t>1941264580</t>
  </si>
  <si>
    <t>https://podminky.urs.cz/item/CS_URS_2021_02/997002611</t>
  </si>
  <si>
    <t>49</t>
  </si>
  <si>
    <t>997013501</t>
  </si>
  <si>
    <t>Odvoz suti a vybouraných hmot na skládku nebo meziskládku se složením, na vzdálenost do 1 km</t>
  </si>
  <si>
    <t>-271940679</t>
  </si>
  <si>
    <t>https://podminky.urs.cz/item/CS_URS_2021_02/997013501</t>
  </si>
  <si>
    <t>27,556*14 'Přepočtené koeficientem množství</t>
  </si>
  <si>
    <t>50</t>
  </si>
  <si>
    <t>997013509</t>
  </si>
  <si>
    <t>Odvoz suti a vybouraných hmot na skládku nebo meziskládku se složením, na vzdálenost Příplatek k ceně za každý další i započatý 1 km přes 1 km</t>
  </si>
  <si>
    <t>-1627478412</t>
  </si>
  <si>
    <t>https://podminky.urs.cz/item/CS_URS_2021_02/997013509</t>
  </si>
  <si>
    <t>997013861</t>
  </si>
  <si>
    <t>Poplatek za uložení stavebního odpadu na recyklační skládce (skládkovné) z prostého betonu zatříděného do Katalogu odpadů pod kódem 17 01 01</t>
  </si>
  <si>
    <t>1490623475</t>
  </si>
  <si>
    <t>https://podminky.urs.cz/item/CS_URS_2021_02/997013861</t>
  </si>
  <si>
    <t>52</t>
  </si>
  <si>
    <t>-818392968</t>
  </si>
  <si>
    <t>SO-01_3 - Sdružený objekt</t>
  </si>
  <si>
    <t xml:space="preserve">    3 - Svislé a kompletní konstrukce</t>
  </si>
  <si>
    <t>PSV - Práce a dodávky PSV</t>
  </si>
  <si>
    <t xml:space="preserve">    767 - Konstrukce zámečnické</t>
  </si>
  <si>
    <t>115001106</t>
  </si>
  <si>
    <t>Převedení vody potrubím průměru DN přes 600 do 900</t>
  </si>
  <si>
    <t>-1047871337</t>
  </si>
  <si>
    <t>https://podminky.urs.cz/item/CS_URS_2021_02/115001106</t>
  </si>
  <si>
    <t>"po dobu výstavby sdruženého objektu" 28</t>
  </si>
  <si>
    <t>115101201</t>
  </si>
  <si>
    <t>Čerpání vody na dopravní výšku do 10 m s uvažovaným průměrným přítokem do 500 l/min</t>
  </si>
  <si>
    <t>hod</t>
  </si>
  <si>
    <t>446514511</t>
  </si>
  <si>
    <t>https://podminky.urs.cz/item/CS_URS_2021_02/115101201</t>
  </si>
  <si>
    <t>120</t>
  </si>
  <si>
    <t>115101301</t>
  </si>
  <si>
    <t>Pohotovost záložní čerpací soupravy pro dopravní výšku do 10 m s uvažovaným průměrným přítokem do 500 l/min</t>
  </si>
  <si>
    <t>den</t>
  </si>
  <si>
    <t>1299204566</t>
  </si>
  <si>
    <t>https://podminky.urs.cz/item/CS_URS_2021_02/115101301</t>
  </si>
  <si>
    <t>122251103</t>
  </si>
  <si>
    <t>Odkopávky a prokopávky nezapažené strojně v hornině třídy těžitelnosti I skupiny 3 přes 50 do 100 m3</t>
  </si>
  <si>
    <t>-1756517956</t>
  </si>
  <si>
    <t>https://podminky.urs.cz/item/CS_URS_2021_02/122251103</t>
  </si>
  <si>
    <t>67</t>
  </si>
  <si>
    <t>124253100</t>
  </si>
  <si>
    <t>Vykopávky pro koryta vodotečí strojně v hornině třídy těžitelnosti I skupiny 3 do 100 m3</t>
  </si>
  <si>
    <t>-1995815155</t>
  </si>
  <si>
    <t>https://podminky.urs.cz/item/CS_URS_2021_02/124253100</t>
  </si>
  <si>
    <t>58</t>
  </si>
  <si>
    <t>124453100</t>
  </si>
  <si>
    <t>Vykopávky pro koryta vodotečí strojně v hornině třídy těžitelnosti II skupiny 5 do 100 m3</t>
  </si>
  <si>
    <t>-1634916825</t>
  </si>
  <si>
    <t>https://podminky.urs.cz/item/CS_URS_2021_02/124453100</t>
  </si>
  <si>
    <t>132251101</t>
  </si>
  <si>
    <t>Hloubení nezapažených rýh šířky do 800 mm strojně s urovnáním dna do předepsaného profilu a spádu v hornině třídy těžitelnosti I skupiny 3 do 20 m3</t>
  </si>
  <si>
    <t>2007941709</t>
  </si>
  <si>
    <t>https://podminky.urs.cz/item/CS_URS_2021_02/132251101</t>
  </si>
  <si>
    <t>132451101</t>
  </si>
  <si>
    <t>Hloubení nezapažených rýh šířky do 800 mm strojně s urovnáním dna do předepsaného profilu a spádu v hornině třídy těžitelnosti II skupiny 5 do 20 m3</t>
  </si>
  <si>
    <t>-622270682</t>
  </si>
  <si>
    <t>https://podminky.urs.cz/item/CS_URS_2021_02/132451101</t>
  </si>
  <si>
    <t>441039950</t>
  </si>
  <si>
    <t>67+58+19</t>
  </si>
  <si>
    <t>-1282784512</t>
  </si>
  <si>
    <t>(67+58+19)*5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</si>
  <si>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</si>
  <si>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</si>
  <si>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806123071</t>
  </si>
  <si>
    <t>https://podminky.urs.cz/item/CS_URS_2021_02/162751137</t>
  </si>
  <si>
    <t>11+4</t>
  </si>
  <si>
    <t>162751139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</si>
  <si>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</si>
  <si>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1440433390</t>
  </si>
  <si>
    <t>https://podminky.urs.cz/item/CS_URS_2021_02/162751139</t>
  </si>
  <si>
    <t>(11+4)*5</t>
  </si>
  <si>
    <t>329840434</t>
  </si>
  <si>
    <t>67+58+19+11+4</t>
  </si>
  <si>
    <t>-2107062225</t>
  </si>
  <si>
    <t>(67+58+19+11+4)*1,8</t>
  </si>
  <si>
    <t>108232142</t>
  </si>
  <si>
    <t>"pod záhozem" 18</t>
  </si>
  <si>
    <t>-1020802466</t>
  </si>
  <si>
    <t>"pod záhozem" 27,6</t>
  </si>
  <si>
    <t>273321311</t>
  </si>
  <si>
    <t>Základy z betonu železového (bez výztuže) desky z betonu bez zvláštních nároků na prostředí tř. C 16/20</t>
  </si>
  <si>
    <t>-1732944374</t>
  </si>
  <si>
    <t>https://podminky.urs.cz/item/CS_URS_2021_02/273321311</t>
  </si>
  <si>
    <t>57,53*0,15</t>
  </si>
  <si>
    <t>"klíny" 1,84</t>
  </si>
  <si>
    <t>"OZ2" 6,2*1,0*0,1</t>
  </si>
  <si>
    <t>"OZ3" (7,6*0,85*0,1+1,3*0,8*0,1)*2</t>
  </si>
  <si>
    <t>273321511</t>
  </si>
  <si>
    <t>Základy z betonu železového (bez výztuže) desky z betonu bez zvláštních nároků na prostředí tř. C 25/30</t>
  </si>
  <si>
    <t>129905710</t>
  </si>
  <si>
    <t>https://podminky.urs.cz/item/CS_URS_2021_02/273321511</t>
  </si>
  <si>
    <t>"pod rámovou propustí" 10,9*4,6*0,25</t>
  </si>
  <si>
    <t>273351121</t>
  </si>
  <si>
    <t>Bednění základů desek zřízení</t>
  </si>
  <si>
    <t>-1857682401</t>
  </si>
  <si>
    <t>https://podminky.urs.cz/item/CS_URS_2021_02/273351121</t>
  </si>
  <si>
    <t>34,7*0,15</t>
  </si>
  <si>
    <t>"OZ2" (6,2*2+1,0*2)*0,1</t>
  </si>
  <si>
    <t>"OZ3" ((7,6+2,2+0,8+1,4+7)*0,1)*2</t>
  </si>
  <si>
    <t>"pod rámovou propustí" 10,9*0,25*2</t>
  </si>
  <si>
    <t>273351122</t>
  </si>
  <si>
    <t>Bednění základů desek odstranění</t>
  </si>
  <si>
    <t>-975458758</t>
  </si>
  <si>
    <t>https://podminky.urs.cz/item/CS_URS_2021_02/273351122</t>
  </si>
  <si>
    <t>273362021</t>
  </si>
  <si>
    <t>Výztuž základů desek ze svařovaných sítí z drátů typu KARI</t>
  </si>
  <si>
    <t>-136921004</t>
  </si>
  <si>
    <t>https://podminky.urs.cz/item/CS_URS_2021_02/273362021</t>
  </si>
  <si>
    <t>(55,8*0,00303)*1,05</t>
  </si>
  <si>
    <t>"OZ2" (5,5*0,00303)*1,05</t>
  </si>
  <si>
    <t>"OZ3" ((6,84*0,00303)*2)*1,05</t>
  </si>
  <si>
    <t>"pod rámovou propustí" (10,8*4,5*0,0054)*1,05</t>
  </si>
  <si>
    <t>Svislé a kompletní konstrukce</t>
  </si>
  <si>
    <t>317321017</t>
  </si>
  <si>
    <t>Římsy opěrných zdí a valů z betonu železového tř. C 25/30</t>
  </si>
  <si>
    <t>-1401500122</t>
  </si>
  <si>
    <t>https://podminky.urs.cz/item/CS_URS_2021_02/317321017</t>
  </si>
  <si>
    <t>"OZ1" 6,2*0,6*0,1</t>
  </si>
  <si>
    <t>"OZ2" 6,2*0,6*0,1</t>
  </si>
  <si>
    <t>"OZ3" (3,8+3,6+2,2)*0,6*0,1</t>
  </si>
  <si>
    <t>317351105</t>
  </si>
  <si>
    <t>Bednění klenbových pásů, říms nebo překladů říms nebo žlabových říms včetně podpěrné konstrukce vzepřené nebo podepřené jakéhokoliv tvaru a délky vyložení při výšce spodní hrany konstrukce do 6 m nad nejblíže nižší podlahou zřízení</t>
  </si>
  <si>
    <t>-1629115376</t>
  </si>
  <si>
    <t>https://podminky.urs.cz/item/CS_URS_2021_02/317351105</t>
  </si>
  <si>
    <t>"OZ1" (6,2*2+0,6*2)*0,2</t>
  </si>
  <si>
    <t>"OZ2" (6,2*2+0,6*2)*0,2</t>
  </si>
  <si>
    <t>"OZ3" (3,8+3,6+1,6+0,6+2,2+3,6+3,8)*2*0,2</t>
  </si>
  <si>
    <t>317351106</t>
  </si>
  <si>
    <t>Bednění klenbových pásů, říms nebo překladů říms nebo žlabových říms včetně podpěrné konstrukce vzepřené nebo podepřené jakéhokoliv tvaru a délky vyložení při výšce spodní hrany konstrukce do 6 m nad nejblíže nižší podlahou odstranění</t>
  </si>
  <si>
    <t>-459557285</t>
  </si>
  <si>
    <t>https://podminky.urs.cz/item/CS_URS_2021_02/317351106</t>
  </si>
  <si>
    <t>317361016</t>
  </si>
  <si>
    <t>Výztuž říms opěrných zdí a valů z oceli 10 505 (R) nebo BSt 500</t>
  </si>
  <si>
    <t>-713444584</t>
  </si>
  <si>
    <t>https://podminky.urs.cz/item/CS_URS_2021_02/317361016</t>
  </si>
  <si>
    <t>"OZ1" (6,1*0,5)*0,079</t>
  </si>
  <si>
    <t>"OZ2" (6,1*0,5)*0,079</t>
  </si>
  <si>
    <t>"OZ3" (7,2*0,5+2,2*0,5)*0,079</t>
  </si>
  <si>
    <t>321213345</t>
  </si>
  <si>
    <t>Zdivo nadzákladové z lomového kamene vodních staveb přehrad, jezů a plavebních komor, spodní stavby vodních elektráren, odběrných věží a výpustných zařízení, opěrných zdí, šachet, šachtic a ostatních konstrukcí obkladní z lomového kamene lomařsky upraveného s vyspárováním, na cementovou maltu</t>
  </si>
  <si>
    <t>638223980</t>
  </si>
  <si>
    <t>https://podminky.urs.cz/item/CS_URS_2021_02/321213345</t>
  </si>
  <si>
    <t>9,9</t>
  </si>
  <si>
    <t>"OZ1" 0,6</t>
  </si>
  <si>
    <t>"OZ2" 1,4</t>
  </si>
  <si>
    <t>"OZ3" 6,0</t>
  </si>
  <si>
    <t>321321116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</si>
  <si>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30/37</t>
  </si>
  <si>
    <t>-1601265801</t>
  </si>
  <si>
    <t>https://podminky.urs.cz/item/CS_URS_2021_02/321321116</t>
  </si>
  <si>
    <t>"přelivná hrana" 0,19*19,5</t>
  </si>
  <si>
    <t>"dno" 49,4*0,7</t>
  </si>
  <si>
    <t>"stěny" 30,9+5,55</t>
  </si>
  <si>
    <t>"OZ1" 11,0</t>
  </si>
  <si>
    <t>"OZ2" 8,4</t>
  </si>
  <si>
    <t>"OZ3" 24,3</t>
  </si>
  <si>
    <t>321351010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</si>
  <si>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</si>
  <si>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-1708852233</t>
  </si>
  <si>
    <t>https://podminky.urs.cz/item/CS_URS_2021_02/321351010</t>
  </si>
  <si>
    <t>(3,2*8+2,5*8)*2+38,5</t>
  </si>
  <si>
    <t>"OZ1" 6*4,3*2+3*2</t>
  </si>
  <si>
    <t>"OZ2" 6*3,85*2+2,7*2</t>
  </si>
  <si>
    <t>"OZ3" 18,45*4+1,3*4+(2*2,2)*2+(1,3*2,2)*2</t>
  </si>
  <si>
    <t>321351020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</si>
  <si>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válcově zakřivených</t>
  </si>
  <si>
    <t>-1968344127</t>
  </si>
  <si>
    <t>https://podminky.urs.cz/item/CS_URS_2021_02/321351020</t>
  </si>
  <si>
    <t>(3,2*2,8+2,5*1,3)*2</t>
  </si>
  <si>
    <t>321351030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</si>
  <si>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jinak zakřivených než válcově</t>
  </si>
  <si>
    <t>1042268408</t>
  </si>
  <si>
    <t>https://podminky.urs.cz/item/CS_URS_2021_02/321351030</t>
  </si>
  <si>
    <t>"přelivná hrana" 1,0*19,5</t>
  </si>
  <si>
    <t>321352010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</si>
  <si>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</si>
  <si>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-578347568</t>
  </si>
  <si>
    <t>https://podminky.urs.cz/item/CS_URS_2021_02/321352010</t>
  </si>
  <si>
    <t>321352020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</si>
  <si>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válcově zakřivených</t>
  </si>
  <si>
    <t>1836114828</t>
  </si>
  <si>
    <t>https://podminky.urs.cz/item/CS_URS_2021_02/321352020</t>
  </si>
  <si>
    <t>321352030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</si>
  <si>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jinak zakřivených než válcově</t>
  </si>
  <si>
    <t>-1153585091</t>
  </si>
  <si>
    <t>https://podminky.urs.cz/item/CS_URS_2021_02/321352030</t>
  </si>
  <si>
    <t>321366111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</si>
  <si>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průměru do 12 mm, z oceli 10 505 (R) nebo BSt 500</t>
  </si>
  <si>
    <t>1028591464</t>
  </si>
  <si>
    <t>https://podminky.urs.cz/item/CS_URS_2021_02/321366111</t>
  </si>
  <si>
    <t>"přelivná hrana" 0,3015</t>
  </si>
  <si>
    <t>2,0341</t>
  </si>
  <si>
    <t>"OZ2" 40*0,82*0,00395</t>
  </si>
  <si>
    <t>"OZ3" 124*0,82*0,00395</t>
  </si>
  <si>
    <t>321368211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</si>
  <si>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 ocelových tažených drátů jakéhokoliv druhu oceli jakéhokoliv průměru a roztečí</t>
  </si>
  <si>
    <t>-557557194</t>
  </si>
  <si>
    <t>https://podminky.urs.cz/item/CS_URS_2021_02/321368211</t>
  </si>
  <si>
    <t>1,9051*1,3</t>
  </si>
  <si>
    <t>"OZ2" (28,7*0,0054)*1,1</t>
  </si>
  <si>
    <t>"OZ3" (89,4*0,0054)*1,1</t>
  </si>
  <si>
    <t>"obetonování propusti" (9,17*11,5*0,0054)*1,15</t>
  </si>
  <si>
    <t>451317113</t>
  </si>
  <si>
    <t>Podklad pod dlažbu z betonu prostého pro prostředí s mrazovými cykly tř. C 25/30 tl. přes 150 do 200 mm</t>
  </si>
  <si>
    <t>374413877</t>
  </si>
  <si>
    <t>https://podminky.urs.cz/item/CS_URS_2021_02/451317113</t>
  </si>
  <si>
    <t>26,8</t>
  </si>
  <si>
    <t>451317114</t>
  </si>
  <si>
    <t>Podklad pod dlažbu z betonu prostého pro prostředí s mrazovými cykly tř. C 25/30 tl. přes 200 do 250 mm</t>
  </si>
  <si>
    <t>-169696008</t>
  </si>
  <si>
    <t>https://podminky.urs.cz/item/CS_URS_2021_02/451317114</t>
  </si>
  <si>
    <t>"vývar" 21*2</t>
  </si>
  <si>
    <t>452218142</t>
  </si>
  <si>
    <t>Zajišťovací práh z upraveného lomového kamene na dně a ve svahu melioračních kanálů, s patkami nebo bez patek s dlažbovitou úpravou viditelných ploch na cementovou maltu</t>
  </si>
  <si>
    <t>113140056</t>
  </si>
  <si>
    <t>https://podminky.urs.cz/item/CS_URS_2021_02/452218142</t>
  </si>
  <si>
    <t>5,2*0,5*1,0</t>
  </si>
  <si>
    <t>452318510</t>
  </si>
  <si>
    <t>Zajišťovací práh z betonu prostého se zvýšenými nároky na prostředí na dně a ve svahu melioračních kanálů s patkami nebo bez patek</t>
  </si>
  <si>
    <t>-2037938534</t>
  </si>
  <si>
    <t>https://podminky.urs.cz/item/CS_URS_2021_02/452318510</t>
  </si>
  <si>
    <t>3*0,6*1,3</t>
  </si>
  <si>
    <t>457532111</t>
  </si>
  <si>
    <t>Filtrační vrstvy jakékoliv tloušťky a sklonu z hrubého drceného kameniva se zhutněním do 10 pojezdů/m3, frakce od 4-8 do 22-32 mm</t>
  </si>
  <si>
    <t>60088850</t>
  </si>
  <si>
    <t>https://podminky.urs.cz/item/CS_URS_2021_02/457532111</t>
  </si>
  <si>
    <t>"koryto" (18+27,6)*0,15</t>
  </si>
  <si>
    <t>462451114</t>
  </si>
  <si>
    <t>Prolití konstrukce z kamene kamenného záhozu cementovou maltou MC-25</t>
  </si>
  <si>
    <t>-543886968</t>
  </si>
  <si>
    <t>https://podminky.urs.cz/item/CS_URS_2021_02/462451114</t>
  </si>
  <si>
    <t>"vývar" (21*0,6)*0,15</t>
  </si>
  <si>
    <t>462513161</t>
  </si>
  <si>
    <t>Zához z lomového kamene neupraveného provedený ze břehu nebo z lešení, do sucha nebo do vody záhozového, hmotnost jednotlivých kamenů přes 200 do 500 kg bez výplně mezer</t>
  </si>
  <si>
    <t>2029986385</t>
  </si>
  <si>
    <t>https://podminky.urs.cz/item/CS_URS_2021_02/462513161</t>
  </si>
  <si>
    <t>"vývar" 21*0,6</t>
  </si>
  <si>
    <t>"koryto" (18+27,6)*0,6</t>
  </si>
  <si>
    <t>462513169</t>
  </si>
  <si>
    <t>Zához z lomového kamene neupraveného provedený ze břehu nebo z lešení, do sucha nebo do vody záhozového, hmotnost jednotlivých kamenů přes 200 do 500 kg Příplatek k ceně za urovnání líce záhozu</t>
  </si>
  <si>
    <t>-1913462844</t>
  </si>
  <si>
    <t>https://podminky.urs.cz/item/CS_URS_2021_02/462513169</t>
  </si>
  <si>
    <t>"vývar" 21</t>
  </si>
  <si>
    <t>"koryto" 18+27,6</t>
  </si>
  <si>
    <t>463212111</t>
  </si>
  <si>
    <t>Rovnanina z lomového kamene upraveného, tříděného jakékoliv tloušťky rovnaniny s vyklínováním spár a dutin úlomky kamene</t>
  </si>
  <si>
    <t>-1026710634</t>
  </si>
  <si>
    <t>https://podminky.urs.cz/item/CS_URS_2021_02/463212111</t>
  </si>
  <si>
    <t>3,7*0,3</t>
  </si>
  <si>
    <t>465513227</t>
  </si>
  <si>
    <t>Dlažba z lomového kamene lomařsky upraveného na cementovou maltu, s vyspárováním cementovou maltou, tl. kamene 250 mm</t>
  </si>
  <si>
    <t>-365797966</t>
  </si>
  <si>
    <t>https://podminky.urs.cz/item/CS_URS_2021_02/465513227</t>
  </si>
  <si>
    <t>55243808</t>
  </si>
  <si>
    <t>stupadlo ocelové s PE povlakem forma A - MSS P162mm</t>
  </si>
  <si>
    <t>672256904</t>
  </si>
  <si>
    <t>https://podminky.urs.cz/item/CS_URS_2021_02/55243808</t>
  </si>
  <si>
    <t>59383450</t>
  </si>
  <si>
    <t>propust rámová 0,99x3,00x2,00m</t>
  </si>
  <si>
    <t>1863304984</t>
  </si>
  <si>
    <t>https://podminky.urs.cz/item/CS_URS_2021_02/59383450</t>
  </si>
  <si>
    <t>12,5</t>
  </si>
  <si>
    <t>899623171</t>
  </si>
  <si>
    <t>Obetonování potrubí nebo zdiva stok betonem prostým v otevřeném výkopu, beton tř. C 25/30</t>
  </si>
  <si>
    <t>1756499292</t>
  </si>
  <si>
    <t>https://podminky.urs.cz/item/CS_URS_2021_02/899623171</t>
  </si>
  <si>
    <t>2,61*11,5</t>
  </si>
  <si>
    <t>899643111</t>
  </si>
  <si>
    <t>Bednění pro obetonování potrubí v otevřeném výkopu</t>
  </si>
  <si>
    <t>1134778191</t>
  </si>
  <si>
    <t>https://podminky.urs.cz/item/CS_URS_2021_02/899643111</t>
  </si>
  <si>
    <t>(2,7*11,5)*2</t>
  </si>
  <si>
    <t>28654292</t>
  </si>
  <si>
    <t>kohout kulový PPR D 63mm</t>
  </si>
  <si>
    <t>-529824946</t>
  </si>
  <si>
    <t>https://podminky.urs.cz/item/CS_URS_2021_02/28654292</t>
  </si>
  <si>
    <t>934956123</t>
  </si>
  <si>
    <t>Přepadová a ochranná zařízení nádrží dřevěná hradítka (dluže požeráku) š.150 mm, bez nátěru, s potřebným kováním z dubového dřeva, tl. 40 mm</t>
  </si>
  <si>
    <t>1020170781</t>
  </si>
  <si>
    <t>https://podminky.urs.cz/item/CS_URS_2021_02/934956123</t>
  </si>
  <si>
    <t>1,5*2,3*2</t>
  </si>
  <si>
    <t>939941112</t>
  </si>
  <si>
    <t>Zřízení těsnění pracovní spáry ocelovým plechem mezi dnem a stěnou</t>
  </si>
  <si>
    <t>1938470750</t>
  </si>
  <si>
    <t>https://podminky.urs.cz/item/CS_URS_2021_02/939941112</t>
  </si>
  <si>
    <t>25,5</t>
  </si>
  <si>
    <t>53</t>
  </si>
  <si>
    <t>939941113</t>
  </si>
  <si>
    <t>Zřízení těsnění pracovní spáry ocelovým plechem ve stěně</t>
  </si>
  <si>
    <t>-1057150958</t>
  </si>
  <si>
    <t>https://podminky.urs.cz/item/CS_URS_2021_02/939941113</t>
  </si>
  <si>
    <t>14,4+8,1</t>
  </si>
  <si>
    <t>54</t>
  </si>
  <si>
    <t>R93001</t>
  </si>
  <si>
    <t>Bobtnavý těsnící pás 25x20 mm</t>
  </si>
  <si>
    <t>1110578947</t>
  </si>
  <si>
    <t>25,5+14,4+8,1</t>
  </si>
  <si>
    <t>55</t>
  </si>
  <si>
    <t>R93002</t>
  </si>
  <si>
    <t>Vodočetná lať_x000d_
ocelový plech tl. 1,5 mm, smalt_x000d_
délka 3,0 m_x000d_
vč. montáže a dopravy</t>
  </si>
  <si>
    <t>719734462</t>
  </si>
  <si>
    <t>56</t>
  </si>
  <si>
    <t>R93003</t>
  </si>
  <si>
    <t>Těsnění mezi dlužemi, vč. dodávky jílu</t>
  </si>
  <si>
    <t>133805571</t>
  </si>
  <si>
    <t>1,4*0,17*2,3</t>
  </si>
  <si>
    <t>57</t>
  </si>
  <si>
    <t>953241211</t>
  </si>
  <si>
    <t>Osazení smykových trnů do dilatačních spár jednoduchých pro nižší zatížení z nerezové nebo pozinkované oceli s pouzdrem z nerezové oceli nebo plastu, průměr 20 mm</t>
  </si>
  <si>
    <t>-2053875892</t>
  </si>
  <si>
    <t>https://podminky.urs.cz/item/CS_URS_2021_02/953241211</t>
  </si>
  <si>
    <t>54879292</t>
  </si>
  <si>
    <t>trn pro přenos smykové síly u prořezávaných spár pro nižší zatížení nerez s plastovým pouzdrem D 20mm</t>
  </si>
  <si>
    <t>-1641606040</t>
  </si>
  <si>
    <t>https://podminky.urs.cz/item/CS_URS_2021_02/54879292</t>
  </si>
  <si>
    <t>59</t>
  </si>
  <si>
    <t>977151113</t>
  </si>
  <si>
    <t>Jádrové vrty diamantovými korunkami do stavebních materiálů (železobetonu, betonu, cihel, obkladů, dlažeb, kamene) průměru přes 40 do 50 mm</t>
  </si>
  <si>
    <t>112007213</t>
  </si>
  <si>
    <t>https://podminky.urs.cz/item/CS_URS_2021_02/977151113</t>
  </si>
  <si>
    <t>"zábradlí požerák" 6*0,2</t>
  </si>
  <si>
    <t>"zábradlí OZ1" 3*0,2*2</t>
  </si>
  <si>
    <t>"zábradlí OZ2" 5*0,2</t>
  </si>
  <si>
    <t>"zábradlí OZ3" 8*0,2*2</t>
  </si>
  <si>
    <t>60</t>
  </si>
  <si>
    <t>998321011</t>
  </si>
  <si>
    <t>Přesun hmot pro objekty hráze přehradní zemní a kamenité dopravní vzdálenost do 500 m</t>
  </si>
  <si>
    <t>-1871080243</t>
  </si>
  <si>
    <t>https://podminky.urs.cz/item/CS_URS_2021_02/998321011</t>
  </si>
  <si>
    <t>PSV</t>
  </si>
  <si>
    <t>Práce a dodávky PSV</t>
  </si>
  <si>
    <t>767</t>
  </si>
  <si>
    <t>Konstrukce zámečnické</t>
  </si>
  <si>
    <t>61</t>
  </si>
  <si>
    <t>767161119</t>
  </si>
  <si>
    <t>Montáž zábradlí rovného z trubek nebo tenkostěnných profilů do zdiva, hmotnosti 1 m zábradlí přes 45 kg</t>
  </si>
  <si>
    <t>-740215294</t>
  </si>
  <si>
    <t>https://podminky.urs.cz/item/CS_URS_2021_02/767161119</t>
  </si>
  <si>
    <t>"požerák" 6,2</t>
  </si>
  <si>
    <t>"OZ1" 2,4*2</t>
  </si>
  <si>
    <t>"OZ2" 5,9</t>
  </si>
  <si>
    <t>"OZ3" 9,3*2</t>
  </si>
  <si>
    <t>62</t>
  </si>
  <si>
    <t>767161132</t>
  </si>
  <si>
    <t>Montáž zábradlí rovného z trubek nebo tenkostěnných profilů na ocelovou konstrukci, hmotnosti 1 m zábradlí přes 45 kg</t>
  </si>
  <si>
    <t>2045806957</t>
  </si>
  <si>
    <t>https://podminky.urs.cz/item/CS_URS_2021_02/767161132</t>
  </si>
  <si>
    <t>"lávka" (9,1*2+8*1,3)*2</t>
  </si>
  <si>
    <t>63</t>
  </si>
  <si>
    <t>767995113</t>
  </si>
  <si>
    <t>Montáž ostatních atypických zámečnických konstrukcí hmotnosti přes 10 do 20 kg</t>
  </si>
  <si>
    <t>1651883651</t>
  </si>
  <si>
    <t>https://podminky.urs.cz/item/CS_URS_2021_02/767995113</t>
  </si>
  <si>
    <t>(2*1,52+1,52)*3,76</t>
  </si>
  <si>
    <t>64</t>
  </si>
  <si>
    <t>767995114</t>
  </si>
  <si>
    <t>Montáž ostatních atypických zámečnických konstrukcí hmotnosti přes 20 do 50 kg</t>
  </si>
  <si>
    <t>-1702630062</t>
  </si>
  <si>
    <t>https://podminky.urs.cz/item/CS_URS_2021_02/767995114</t>
  </si>
  <si>
    <t>"vodící drážky" ((3,2*2+1,62)*5,47)*3</t>
  </si>
  <si>
    <t>"zábradlí OZ2" ((2,4*2+1,3*3)*2)*3,55</t>
  </si>
  <si>
    <t>"česle" 36,8*5</t>
  </si>
  <si>
    <t>65</t>
  </si>
  <si>
    <t>767995115</t>
  </si>
  <si>
    <t>Montáž ostatních atypických zámečnických konstrukcí hmotnosti přes 50 do 100 kg</t>
  </si>
  <si>
    <t>1423554260</t>
  </si>
  <si>
    <t>https://podminky.urs.cz/item/CS_URS_2021_02/767995115</t>
  </si>
  <si>
    <t>"zábradlí požerák" (6,2*2+1,3*6)*3,55</t>
  </si>
  <si>
    <t>"zábradlí OZ1" (5,9*2+1,3*5)*3,55</t>
  </si>
  <si>
    <t>"zábradlí OZ3" ((9,3*2+8*1,3)*2)*3,55</t>
  </si>
  <si>
    <t>"lávka zábradlí" ((9,1*2+8*1,3)*2)*3,55</t>
  </si>
  <si>
    <t>66</t>
  </si>
  <si>
    <t>767995117</t>
  </si>
  <si>
    <t>Montáž ostatních atypických zámečnických konstrukcí hmotnosti přes 250 do 500 kg</t>
  </si>
  <si>
    <t>-344466538</t>
  </si>
  <si>
    <t>https://podminky.urs.cz/item/CS_URS_2021_02/767995117</t>
  </si>
  <si>
    <t>"lávka" 489+16+94</t>
  </si>
  <si>
    <t>14550240</t>
  </si>
  <si>
    <t>profil ocelový čtvercový svařovaný 40x40x5mm</t>
  </si>
  <si>
    <t>1435911438</t>
  </si>
  <si>
    <t>https://podminky.urs.cz/item/CS_URS_2021_02/14550240</t>
  </si>
  <si>
    <t>"lávka" (0,72*10)*0,0053</t>
  </si>
  <si>
    <t>68</t>
  </si>
  <si>
    <t>13011045</t>
  </si>
  <si>
    <t>tyč ocelová plochá jakost S235JR (11 375) 100x20mm</t>
  </si>
  <si>
    <t>324613420</t>
  </si>
  <si>
    <t>https://podminky.urs.cz/item/CS_URS_2021_02/13011045</t>
  </si>
  <si>
    <t>"lávka" 1,05*0,0157</t>
  </si>
  <si>
    <t>69</t>
  </si>
  <si>
    <t>13010210</t>
  </si>
  <si>
    <t>tyč ocelová plochá jakost S235JR (11 375) 40x12mm</t>
  </si>
  <si>
    <t>1114482159</t>
  </si>
  <si>
    <t>https://podminky.urs.cz/item/CS_URS_2021_02/13010210</t>
  </si>
  <si>
    <t>"česle" ((1,45*2+0,6*2)*0,00378)*5</t>
  </si>
  <si>
    <t>70</t>
  </si>
  <si>
    <t>13010208</t>
  </si>
  <si>
    <t>tyč ocelová plochá jakost S235JR (11 375) 40x10mm</t>
  </si>
  <si>
    <t>1716843933</t>
  </si>
  <si>
    <t>https://podminky.urs.cz/item/CS_URS_2021_02/13010208</t>
  </si>
  <si>
    <t>"česle" ((0,57*12)*0,00314)*5</t>
  </si>
  <si>
    <t>71</t>
  </si>
  <si>
    <t>13010752</t>
  </si>
  <si>
    <t>ocel profilová jakost S235JR (11 375) průřez IPE 200</t>
  </si>
  <si>
    <t>1559812993</t>
  </si>
  <si>
    <t>https://podminky.urs.cz/item/CS_URS_2021_02/13010752</t>
  </si>
  <si>
    <t>"lávka" 3,6*0,0262</t>
  </si>
  <si>
    <t>72</t>
  </si>
  <si>
    <t>55347016</t>
  </si>
  <si>
    <t>rošt podlahový lisovaný žárově zinkovaný velikost 30/3mm 1000x1000mm</t>
  </si>
  <si>
    <t>1451393740</t>
  </si>
  <si>
    <t>https://podminky.urs.cz/item/CS_URS_2021_02/55347016</t>
  </si>
  <si>
    <t>"lávka" 9</t>
  </si>
  <si>
    <t>73</t>
  </si>
  <si>
    <t>55347051</t>
  </si>
  <si>
    <t>rošt podlahový svařovaný žárově zinkovaný velikost 30/3 mm 1500x1000mm</t>
  </si>
  <si>
    <t>-1619969268</t>
  </si>
  <si>
    <t>https://podminky.urs.cz/item/CS_URS_2021_02/55347051</t>
  </si>
  <si>
    <t>"zakrytí požeráku" 2</t>
  </si>
  <si>
    <t>74</t>
  </si>
  <si>
    <t>13010916</t>
  </si>
  <si>
    <t>ocel profilová jakost S235JR (11 375) průřez UE 160</t>
  </si>
  <si>
    <t>-1931613168</t>
  </si>
  <si>
    <t>https://podminky.urs.cz/item/CS_URS_2021_02/13010916</t>
  </si>
  <si>
    <t>"lávka" (9,55*2)*0,0188</t>
  </si>
  <si>
    <t>75</t>
  </si>
  <si>
    <t>13010508</t>
  </si>
  <si>
    <t>úhelník ocelový nerovnostranný jakost S235JR (11 375) 60x40x5mm</t>
  </si>
  <si>
    <t>-2023841380</t>
  </si>
  <si>
    <t>https://podminky.urs.cz/item/CS_URS_2021_02/13010508</t>
  </si>
  <si>
    <t>(2*1,52+1,52)*0,00376</t>
  </si>
  <si>
    <t>"lávka" (9*2+1,05*2)*0,00376</t>
  </si>
  <si>
    <t>76</t>
  </si>
  <si>
    <t>13011066</t>
  </si>
  <si>
    <t>úhelník ocelový rovnostranný jakost S235JR (11 375) 60x60x5mm</t>
  </si>
  <si>
    <t>-1640777962</t>
  </si>
  <si>
    <t>https://podminky.urs.cz/item/CS_URS_2021_02/13011066</t>
  </si>
  <si>
    <t>"vodící drážky" ((3,2*2+1,62)*0,00547)*3</t>
  </si>
  <si>
    <t>77</t>
  </si>
  <si>
    <t>55283904</t>
  </si>
  <si>
    <t>trubka ocelová bezešvá hladká jakost 11 353 51x4,0mm</t>
  </si>
  <si>
    <t>-1647512028</t>
  </si>
  <si>
    <t>https://podminky.urs.cz/item/CS_URS_2021_02/55283904</t>
  </si>
  <si>
    <t>"zábradlí požerák" 6,2*2+1,3*6</t>
  </si>
  <si>
    <t>"zábradlí OZ1" (2,4*2+1,3*3)*2</t>
  </si>
  <si>
    <t>"zábradlí OZ2" 5,9*2+1,3*5</t>
  </si>
  <si>
    <t>"zábradlí OZ3" (9,3*2+8*1,3)*2</t>
  </si>
  <si>
    <t>78</t>
  </si>
  <si>
    <t>14011062</t>
  </si>
  <si>
    <t>trubka ocelová bezešvá hladká jakost 11 353 89x5mm</t>
  </si>
  <si>
    <t>803968834</t>
  </si>
  <si>
    <t>https://podminky.urs.cz/item/CS_URS_2021_02/14011062</t>
  </si>
  <si>
    <t>"lávka" 0,78*2</t>
  </si>
  <si>
    <t>79</t>
  </si>
  <si>
    <t>998767101</t>
  </si>
  <si>
    <t>Přesun hmot pro zámečnické konstrukce stanovený z hmotnosti přesunovaného materiálu vodorovná dopravní vzdálenost do 50 m v objektech výšky do 6 m</t>
  </si>
  <si>
    <t>-1074712083</t>
  </si>
  <si>
    <t>https://podminky.urs.cz/item/CS_URS_2021_02/998767101</t>
  </si>
  <si>
    <t>80</t>
  </si>
  <si>
    <t>R767001</t>
  </si>
  <si>
    <t>Žárové zinkování</t>
  </si>
  <si>
    <t>-1169495271</t>
  </si>
  <si>
    <t>1436,159</t>
  </si>
  <si>
    <t>SO-01_5 - Záchytná zdrž</t>
  </si>
  <si>
    <t>535377378</t>
  </si>
  <si>
    <t>920</t>
  </si>
  <si>
    <t>122251406</t>
  </si>
  <si>
    <t>Vykopávky v zemnících na suchu strojně zapažených i nezapažených v hornině třídy těžitelnosti I skupiny 3 přes 1 000 do 5 000 m3</t>
  </si>
  <si>
    <t>1570908425</t>
  </si>
  <si>
    <t>https://podminky.urs.cz/item/CS_URS_2021_02/122251406</t>
  </si>
  <si>
    <t>1245</t>
  </si>
  <si>
    <t>-1719082479</t>
  </si>
  <si>
    <t>"přebytek humózní hlíny" 184</t>
  </si>
  <si>
    <t>-841928357</t>
  </si>
  <si>
    <t>-265889727</t>
  </si>
  <si>
    <t>1245*5</t>
  </si>
  <si>
    <t>1419735143</t>
  </si>
  <si>
    <t>1160717455</t>
  </si>
  <si>
    <t>1245*1,8</t>
  </si>
  <si>
    <t>-264031316</t>
  </si>
  <si>
    <t>141*0,025</t>
  </si>
  <si>
    <t>-281511383</t>
  </si>
  <si>
    <t>579</t>
  </si>
  <si>
    <t>-1541693102</t>
  </si>
  <si>
    <t>481</t>
  </si>
  <si>
    <t>-351954285</t>
  </si>
  <si>
    <t>141</t>
  </si>
  <si>
    <t>508862932</t>
  </si>
  <si>
    <t>"5x" (141*0,015)*5</t>
  </si>
  <si>
    <t>1610756115</t>
  </si>
  <si>
    <t>131,5</t>
  </si>
  <si>
    <t>"patka" 23,7</t>
  </si>
  <si>
    <t>"průcezná hrázka" 70,6</t>
  </si>
  <si>
    <t>462519002</t>
  </si>
  <si>
    <t>Zához z lomového kamene neupraveného záhozového Příplatek k cenám za urovnání viditelných ploch záhozu z kamene, hmotnosti jednotlivých kamenů do 200 kg</t>
  </si>
  <si>
    <t>229048528</t>
  </si>
  <si>
    <t>https://podminky.urs.cz/item/CS_URS_2021_02/462519002</t>
  </si>
  <si>
    <t>228,7</t>
  </si>
  <si>
    <t>"průcezná hrázka" 90,6</t>
  </si>
  <si>
    <t>-1315831971</t>
  </si>
  <si>
    <t>SO-02 - Cesta C27</t>
  </si>
  <si>
    <t xml:space="preserve">    5 - Komunikace pozemní</t>
  </si>
  <si>
    <t>122252204</t>
  </si>
  <si>
    <t>Odkopávky a prokopávky nezapažené pro silnice a dálnice strojně v hornině třídy těžitelnosti I přes 100 do 500 m3</t>
  </si>
  <si>
    <t>-1738379751</t>
  </si>
  <si>
    <t>https://podminky.urs.cz/item/CS_URS_2021_02/122252204</t>
  </si>
  <si>
    <t>164,7+(22,6+11,7)</t>
  </si>
  <si>
    <t>-1614611999</t>
  </si>
  <si>
    <t>-1643706403</t>
  </si>
  <si>
    <t>(164,7+(22,6+11,7))*5</t>
  </si>
  <si>
    <t>171152101</t>
  </si>
  <si>
    <t>Uložení sypaniny do zhutněných násypů pro silnice, dálnice a letiště s rozprostřením sypaniny ve vrstvách, s hrubým urovnáním a uzavřením povrchu násypu z hornin soudržných</t>
  </si>
  <si>
    <t>83472604</t>
  </si>
  <si>
    <t>https://podminky.urs.cz/item/CS_URS_2021_02/171152101</t>
  </si>
  <si>
    <t>84,5</t>
  </si>
  <si>
    <t>-1654841445</t>
  </si>
  <si>
    <t>1993559550</t>
  </si>
  <si>
    <t>(164,7+(22,6+11,7))*1,8</t>
  </si>
  <si>
    <t>181102302</t>
  </si>
  <si>
    <t>Úprava pláně na stavbách silnic a dálnic strojně v zářezech mimo skalních se zhutněním</t>
  </si>
  <si>
    <t>-1210925640</t>
  </si>
  <si>
    <t>https://podminky.urs.cz/item/CS_URS_2021_02/181102302</t>
  </si>
  <si>
    <t>469,2+(75,4+39,2)</t>
  </si>
  <si>
    <t>181252305</t>
  </si>
  <si>
    <t>Úprava pláně na stavbách silnic a dálnic strojně na násypech se zhutněním</t>
  </si>
  <si>
    <t>-1883473041</t>
  </si>
  <si>
    <t>https://podminky.urs.cz/item/CS_URS_2021_02/181252305</t>
  </si>
  <si>
    <t>1260,8</t>
  </si>
  <si>
    <t>-86176862</t>
  </si>
  <si>
    <t>852,8</t>
  </si>
  <si>
    <t>-1869839689</t>
  </si>
  <si>
    <t>852,8*0,025</t>
  </si>
  <si>
    <t>181411123</t>
  </si>
  <si>
    <t>Založení trávníku na půdě předem připravené plochy do 1000 m2 výsevem včetně utažení lučního na svahu přes 1:2 do 1:1</t>
  </si>
  <si>
    <t>-1279996996</t>
  </si>
  <si>
    <t>https://podminky.urs.cz/item/CS_URS_2021_02/181411123</t>
  </si>
  <si>
    <t>54,6</t>
  </si>
  <si>
    <t>-583699253</t>
  </si>
  <si>
    <t>54,6*0,025</t>
  </si>
  <si>
    <t>1986371790</t>
  </si>
  <si>
    <t>182351023</t>
  </si>
  <si>
    <t>Rozprostření a urovnání ornice ve svahu sklonu přes 1:5 strojně při souvislé ploše do 100 m2, tl. vrstvy do 200 mm</t>
  </si>
  <si>
    <t>-1610657651</t>
  </si>
  <si>
    <t>https://podminky.urs.cz/item/CS_URS_2021_02/182351023</t>
  </si>
  <si>
    <t>183403112</t>
  </si>
  <si>
    <t>Obdělání půdy oráním hl. přes 100 do 200 mm v rovině nebo na svahu do 1:5</t>
  </si>
  <si>
    <t>-190644298</t>
  </si>
  <si>
    <t>https://podminky.urs.cz/item/CS_URS_2021_02/183403112</t>
  </si>
  <si>
    <t>183403151</t>
  </si>
  <si>
    <t>Obdělání půdy smykováním v rovině nebo na svahu do 1:5</t>
  </si>
  <si>
    <t>967746163</t>
  </si>
  <si>
    <t>https://podminky.urs.cz/item/CS_URS_2021_02/183403151</t>
  </si>
  <si>
    <t>183403152</t>
  </si>
  <si>
    <t>Obdělání půdy vláčením v rovině nebo na svahu do 1:5</t>
  </si>
  <si>
    <t>1616197575</t>
  </si>
  <si>
    <t>https://podminky.urs.cz/item/CS_URS_2021_02/183403152</t>
  </si>
  <si>
    <t>184802111</t>
  </si>
  <si>
    <t>Chemické odplevelení půdy před založením kultury, trávníku nebo zpevněných ploch o výměře jednotlivě přes 20 m2 v rovině nebo na svahu do 1:5 postřikem na široko</t>
  </si>
  <si>
    <t>-2084247816</t>
  </si>
  <si>
    <t>https://podminky.urs.cz/item/CS_URS_2021_02/184802111</t>
  </si>
  <si>
    <t>185803211</t>
  </si>
  <si>
    <t>Uválcování trávníku v rovině nebo na svahu do 1:5</t>
  </si>
  <si>
    <t>-1544357504</t>
  </si>
  <si>
    <t>https://podminky.urs.cz/item/CS_URS_2021_02/185803211</t>
  </si>
  <si>
    <t>1368924758</t>
  </si>
  <si>
    <t>"5x" ((852+54,6)*0,015)*5</t>
  </si>
  <si>
    <t>212752101</t>
  </si>
  <si>
    <t>Trativody z drenážních trubek pro liniové stavby a komunikace se zřízením štěrkového lože pod trubky a s jejich obsypem v otevřeném výkopu trubka korugovaná sendvičová PE-HD SN 4 celoperforovaná 360° DN 100</t>
  </si>
  <si>
    <t>-873225772</t>
  </si>
  <si>
    <t>https://podminky.urs.cz/item/CS_URS_2021_02/212752101</t>
  </si>
  <si>
    <t>100+7</t>
  </si>
  <si>
    <t>321311115</t>
  </si>
  <si>
    <t>Konstrukce vodních staveb z betonu přehrad, jezů a plavebních komor, spodní stavby vodních elektráren, jader přehrad, odběrných věží a výpustných zařízení, opěrných zdí, šachet, šachtic a ostatních konstrukcí prostého pro prostředí s mrazovými cykly tř. C 25/30</t>
  </si>
  <si>
    <t>1986672089</t>
  </si>
  <si>
    <t>https://podminky.urs.cz/item/CS_URS_2021_02/321311115</t>
  </si>
  <si>
    <t>"podkladní beton čela propustku" 1,84</t>
  </si>
  <si>
    <t>-819415465</t>
  </si>
  <si>
    <t>3,0*0,0054</t>
  </si>
  <si>
    <t>"obetonování potrubí" (40,4*0,0054)*1,1</t>
  </si>
  <si>
    <t>451311541</t>
  </si>
  <si>
    <t>1381326094</t>
  </si>
  <si>
    <t>https://podminky.urs.cz/item/CS_URS_2021_02/451311541</t>
  </si>
  <si>
    <t>"propustek" 12,6</t>
  </si>
  <si>
    <t>465513127</t>
  </si>
  <si>
    <t>Dlažba z lomového kamene lomařsky upraveného na cementovou maltu, s vyspárováním cementovou maltou, tl. kamene 200 mm</t>
  </si>
  <si>
    <t>-900744045</t>
  </si>
  <si>
    <t>https://podminky.urs.cz/item/CS_URS_2021_02/465513127</t>
  </si>
  <si>
    <t>Komunikace pozemní</t>
  </si>
  <si>
    <t>58530170</t>
  </si>
  <si>
    <t>vápno nehašené CL 90-Q pro úpravu zemin standardní</t>
  </si>
  <si>
    <t>556002206</t>
  </si>
  <si>
    <t>https://podminky.urs.cz/item/CS_URS_2021_02/58530170</t>
  </si>
  <si>
    <t>((469,1+(75,4+39,2))*0,4*70,8)/1000</t>
  </si>
  <si>
    <t>561071121</t>
  </si>
  <si>
    <t>Zřízení podkladu ze zeminy upravené hydraulickými pojivy vápnem, cementem nebo směsnými pojivy (materiál ve specifikaci) s rozprostřením, promísením, vlhčením, zhutněním a ošetřením vodou plochy přes 1 000 do 5 000 m2, tloušťka po zhutnění přes 400 do 450 mm</t>
  </si>
  <si>
    <t>-1213439139</t>
  </si>
  <si>
    <t>https://podminky.urs.cz/item/CS_URS_2021_02/561071121</t>
  </si>
  <si>
    <t>564851111</t>
  </si>
  <si>
    <t>Podklad ze štěrkodrti ŠD s rozprostřením a zhutněním, po zhutnění tl. 150 mm</t>
  </si>
  <si>
    <t>-719310490</t>
  </si>
  <si>
    <t>https://podminky.urs.cz/item/CS_URS_2021_02/564851111</t>
  </si>
  <si>
    <t>"frakce 0-32" 1444+(71,2+37)</t>
  </si>
  <si>
    <t>"frakce 0-63" 1730+(75,4+39,2)</t>
  </si>
  <si>
    <t>565155121</t>
  </si>
  <si>
    <t>Asfaltový beton vrstva podkladní ACP 16 (obalované kamenivo střednězrnné - OKS) s rozprostřením a zhutněním v pruhu šířky přes 3 m, po zhutnění tl. 70 mm</t>
  </si>
  <si>
    <t>614761514</t>
  </si>
  <si>
    <t>https://podminky.urs.cz/item/CS_URS_2021_02/565155121</t>
  </si>
  <si>
    <t>1114,2</t>
  </si>
  <si>
    <t>"sjezdy" 55+28,6</t>
  </si>
  <si>
    <t>569851111</t>
  </si>
  <si>
    <t>Zpevnění krajnic nebo komunikací pro pěší s rozprostřením a zhutněním, po zhutnění štěrkodrtí tl. 150 mm</t>
  </si>
  <si>
    <t>-149567897</t>
  </si>
  <si>
    <t>https://podminky.urs.cz/item/CS_URS_2021_02/569851111</t>
  </si>
  <si>
    <t>(168*0,5)*2</t>
  </si>
  <si>
    <t>573211107</t>
  </si>
  <si>
    <t>Postřik spojovací PS bez posypu kamenivem z asfaltu silničního, v množství 0,30 kg/m2</t>
  </si>
  <si>
    <t>1442424234</t>
  </si>
  <si>
    <t>https://podminky.urs.cz/item/CS_URS_2021_02/573211107</t>
  </si>
  <si>
    <t>573211112</t>
  </si>
  <si>
    <t>Postřik spojovací PS bez posypu kamenivem z asfaltu silničního, v množství 0,70 kg/m2</t>
  </si>
  <si>
    <t>-1665659562</t>
  </si>
  <si>
    <t>https://podminky.urs.cz/item/CS_URS_2021_02/573211112</t>
  </si>
  <si>
    <t>577134141</t>
  </si>
  <si>
    <t>Asfaltový beton vrstva obrusná ACO 11 (ABS) s rozprostřením a se zhutněním z modifikovaného asfaltu v pruhu šířky přes 3 m, po zhutnění tl. 40 mm</t>
  </si>
  <si>
    <t>892555125</t>
  </si>
  <si>
    <t>https://podminky.urs.cz/item/CS_URS_2021_02/577134141</t>
  </si>
  <si>
    <t>1054</t>
  </si>
  <si>
    <t>"sjezdy" 52+27</t>
  </si>
  <si>
    <t>599141111</t>
  </si>
  <si>
    <t>Vyplnění spár mezi silničními dílci jakékoliv tloušťky živičnou zálivkou</t>
  </si>
  <si>
    <t>2021843362</t>
  </si>
  <si>
    <t>https://podminky.urs.cz/item/CS_URS_2021_02/599141111</t>
  </si>
  <si>
    <t>"napojení na silnici" 18</t>
  </si>
  <si>
    <t>822442111</t>
  </si>
  <si>
    <t>Montáž potrubí z trub železobetonových hrdlových v otevřeném výkopu ve sklonu do 20 % s integrovaným pryžovým těsněním DN 600</t>
  </si>
  <si>
    <t>1462696312</t>
  </si>
  <si>
    <t>https://podminky.urs.cz/item/CS_URS_2021_02/822442111</t>
  </si>
  <si>
    <t>9,5</t>
  </si>
  <si>
    <t>59222001</t>
  </si>
  <si>
    <t>trouba ŽB hrdlová DN 600</t>
  </si>
  <si>
    <t>1039536176</t>
  </si>
  <si>
    <t>https://podminky.urs.cz/item/CS_URS_2021_02/59222001</t>
  </si>
  <si>
    <t>-249183660</t>
  </si>
  <si>
    <t>0,83*9,5+0,22*2</t>
  </si>
  <si>
    <t>1848748079</t>
  </si>
  <si>
    <t>1,11*9,5*2</t>
  </si>
  <si>
    <t>914111111</t>
  </si>
  <si>
    <t>Montáž svislé dopravní značky základní velikosti do 1 m2 objímkami na sloupky nebo konzoly</t>
  </si>
  <si>
    <t>-1174651415</t>
  </si>
  <si>
    <t>https://podminky.urs.cz/item/CS_URS_2021_02/914111111</t>
  </si>
  <si>
    <t>"P6" 1</t>
  </si>
  <si>
    <t>40445615</t>
  </si>
  <si>
    <t>značky upravující přednost P6 700mm</t>
  </si>
  <si>
    <t>2006801014</t>
  </si>
  <si>
    <t>https://podminky.urs.cz/item/CS_URS_2021_02/40445615</t>
  </si>
  <si>
    <t>40445240</t>
  </si>
  <si>
    <t>patka pro sloupek Al D 60mm</t>
  </si>
  <si>
    <t>1553158377</t>
  </si>
  <si>
    <t>https://podminky.urs.cz/item/CS_URS_2021_02/40445240</t>
  </si>
  <si>
    <t>914511111</t>
  </si>
  <si>
    <t>Montáž sloupku dopravních značek délky do 3,5 m do betonového základu</t>
  </si>
  <si>
    <t>353482615</t>
  </si>
  <si>
    <t>https://podminky.urs.cz/item/CS_URS_2021_02/914511111</t>
  </si>
  <si>
    <t>40445158</t>
  </si>
  <si>
    <t>sloupek směrový silniční plastový 1,2m</t>
  </si>
  <si>
    <t>-1820342735</t>
  </si>
  <si>
    <t>https://podminky.urs.cz/item/CS_URS_2021_02/40445158</t>
  </si>
  <si>
    <t>"Z11d" 2</t>
  </si>
  <si>
    <t>40445225</t>
  </si>
  <si>
    <t>sloupek pro dopravní značku Zn D 60mm v 3,5m</t>
  </si>
  <si>
    <t>486884025</t>
  </si>
  <si>
    <t>https://podminky.urs.cz/item/CS_URS_2021_02/40445225</t>
  </si>
  <si>
    <t>919411141</t>
  </si>
  <si>
    <t>Čelo propustku včetně římsy z betonu prostého se zvýšenými nároky na prostředí, pro propustek z trub DN 600 až 800 mm</t>
  </si>
  <si>
    <t>1995274615</t>
  </si>
  <si>
    <t>https://podminky.urs.cz/item/CS_URS_2021_02/919411141</t>
  </si>
  <si>
    <t>"prefabrikované čelo propustku DN600" 1</t>
  </si>
  <si>
    <t>919735111</t>
  </si>
  <si>
    <t>Řezání stávajícího živičného krytu nebo podkladu hloubky do 50 mm</t>
  </si>
  <si>
    <t>-2050622585</t>
  </si>
  <si>
    <t>https://podminky.urs.cz/item/CS_URS_2021_02/919735111</t>
  </si>
  <si>
    <t>R90004</t>
  </si>
  <si>
    <t>Statická zatěžovací zkouška dle TKP</t>
  </si>
  <si>
    <t>1314877877</t>
  </si>
  <si>
    <t>998225111</t>
  </si>
  <si>
    <t>Přesun hmot pro komunikace s krytem z kameniva, monolitickým betonovým nebo živičným dopravní vzdálenost do 200 m jakékoliv délky objektu</t>
  </si>
  <si>
    <t>39334802</t>
  </si>
  <si>
    <t>https://podminky.urs.cz/item/CS_URS_2021_02/998225111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</si>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</sst>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5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1" xfId="0" applyFont="1" applyBorder="1" applyAlignment="1" applyProtection="1">
      <alignment horizontal="left" vertical="center"/>
    </xf>
    <xf numFmtId="0" fontId="8" fillId="0" borderId="21" xfId="0" applyFont="1" applyBorder="1" applyAlignment="1" applyProtection="1">
      <alignment vertical="center"/>
    </xf>
    <xf numFmtId="4" fontId="8" fillId="0" borderId="21" xfId="0" applyNumberFormat="1" applyFont="1" applyBorder="1" applyAlignment="1" applyProtection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23" xfId="0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11211231" TargetMode="External" /><Relationship Id="rId2" Type="http://schemas.openxmlformats.org/officeDocument/2006/relationships/hyperlink" Target="https://podminky.urs.cz/item/CS_URS_2021_02/111211232" TargetMode="External" /><Relationship Id="rId3" Type="http://schemas.openxmlformats.org/officeDocument/2006/relationships/hyperlink" Target="https://podminky.urs.cz/item/CS_URS_2021_02/112101101" TargetMode="External" /><Relationship Id="rId4" Type="http://schemas.openxmlformats.org/officeDocument/2006/relationships/hyperlink" Target="https://podminky.urs.cz/item/CS_URS_2021_02/112101102" TargetMode="External" /><Relationship Id="rId5" Type="http://schemas.openxmlformats.org/officeDocument/2006/relationships/hyperlink" Target="https://podminky.urs.cz/item/CS_URS_2021_02/112101103" TargetMode="External" /><Relationship Id="rId6" Type="http://schemas.openxmlformats.org/officeDocument/2006/relationships/hyperlink" Target="https://podminky.urs.cz/item/CS_URS_2021_02/112101104" TargetMode="External" /><Relationship Id="rId7" Type="http://schemas.openxmlformats.org/officeDocument/2006/relationships/hyperlink" Target="https://podminky.urs.cz/item/CS_URS_2021_02/112111111" TargetMode="External" /><Relationship Id="rId8" Type="http://schemas.openxmlformats.org/officeDocument/2006/relationships/hyperlink" Target="https://podminky.urs.cz/item/CS_URS_2021_02/112201102" TargetMode="External" /><Relationship Id="rId9" Type="http://schemas.openxmlformats.org/officeDocument/2006/relationships/hyperlink" Target="https://podminky.urs.cz/item/CS_URS_2021_02/112211111" TargetMode="External" /><Relationship Id="rId10" Type="http://schemas.openxmlformats.org/officeDocument/2006/relationships/hyperlink" Target="https://podminky.urs.cz/item/CS_URS_2021_02/112211112" TargetMode="External" /><Relationship Id="rId11" Type="http://schemas.openxmlformats.org/officeDocument/2006/relationships/hyperlink" Target="https://podminky.urs.cz/item/CS_URS_2021_02/112211113" TargetMode="External" /><Relationship Id="rId12" Type="http://schemas.openxmlformats.org/officeDocument/2006/relationships/hyperlink" Target="https://podminky.urs.cz/item/CS_URS_2021_02/112251101" TargetMode="External" /><Relationship Id="rId13" Type="http://schemas.openxmlformats.org/officeDocument/2006/relationships/hyperlink" Target="https://podminky.urs.cz/item/CS_URS_2021_02/112251103" TargetMode="External" /><Relationship Id="rId14" Type="http://schemas.openxmlformats.org/officeDocument/2006/relationships/hyperlink" Target="https://podminky.urs.cz/item/CS_URS_2021_02/112251104" TargetMode="External" /><Relationship Id="rId15" Type="http://schemas.openxmlformats.org/officeDocument/2006/relationships/hyperlink" Target="https://podminky.urs.cz/item/CS_URS_2021_02/121151123" TargetMode="External" /><Relationship Id="rId16" Type="http://schemas.openxmlformats.org/officeDocument/2006/relationships/hyperlink" Target="https://podminky.urs.cz/item/CS_URS_2021_02/121151125" TargetMode="External" /><Relationship Id="rId17" Type="http://schemas.openxmlformats.org/officeDocument/2006/relationships/hyperlink" Target="https://podminky.urs.cz/item/CS_URS_2021_02/122251407" TargetMode="External" /><Relationship Id="rId18" Type="http://schemas.openxmlformats.org/officeDocument/2006/relationships/hyperlink" Target="https://podminky.urs.cz/item/CS_URS_2021_02/162351103" TargetMode="External" /><Relationship Id="rId19" Type="http://schemas.openxmlformats.org/officeDocument/2006/relationships/hyperlink" Target="https://podminky.urs.cz/item/CS_URS_2021_02/162651111" TargetMode="External" /><Relationship Id="rId20" Type="http://schemas.openxmlformats.org/officeDocument/2006/relationships/hyperlink" Target="https://podminky.urs.cz/item/CS_URS_2021_02/162751117" TargetMode="External" /><Relationship Id="rId21" Type="http://schemas.openxmlformats.org/officeDocument/2006/relationships/hyperlink" Target="https://podminky.urs.cz/item/CS_URS_2021_02/162751119" TargetMode="External" /><Relationship Id="rId22" Type="http://schemas.openxmlformats.org/officeDocument/2006/relationships/hyperlink" Target="https://podminky.urs.cz/item/CS_URS_2021_02/171103202" TargetMode="External" /><Relationship Id="rId23" Type="http://schemas.openxmlformats.org/officeDocument/2006/relationships/hyperlink" Target="https://podminky.urs.cz/item/CS_URS_2021_02/171201201" TargetMode="External" /><Relationship Id="rId24" Type="http://schemas.openxmlformats.org/officeDocument/2006/relationships/hyperlink" Target="https://podminky.urs.cz/item/CS_URS_2021_02/171201231" TargetMode="External" /><Relationship Id="rId25" Type="http://schemas.openxmlformats.org/officeDocument/2006/relationships/hyperlink" Target="https://podminky.urs.cz/item/CS_URS_2021_02/181351115" TargetMode="External" /><Relationship Id="rId26" Type="http://schemas.openxmlformats.org/officeDocument/2006/relationships/hyperlink" Target="https://podminky.urs.cz/item/CS_URS_2021_02/181411122" TargetMode="External" /><Relationship Id="rId27" Type="http://schemas.openxmlformats.org/officeDocument/2006/relationships/hyperlink" Target="https://podminky.urs.cz/item/CS_URS_2021_02/00572474" TargetMode="External" /><Relationship Id="rId28" Type="http://schemas.openxmlformats.org/officeDocument/2006/relationships/hyperlink" Target="https://podminky.urs.cz/item/CS_URS_2021_02/181451121" TargetMode="External" /><Relationship Id="rId29" Type="http://schemas.openxmlformats.org/officeDocument/2006/relationships/hyperlink" Target="https://podminky.urs.cz/item/CS_URS_2021_02/00572472" TargetMode="External" /><Relationship Id="rId30" Type="http://schemas.openxmlformats.org/officeDocument/2006/relationships/hyperlink" Target="https://podminky.urs.cz/item/CS_URS_2021_02/181951111" TargetMode="External" /><Relationship Id="rId31" Type="http://schemas.openxmlformats.org/officeDocument/2006/relationships/hyperlink" Target="https://podminky.urs.cz/item/CS_URS_2021_02/182151111" TargetMode="External" /><Relationship Id="rId32" Type="http://schemas.openxmlformats.org/officeDocument/2006/relationships/hyperlink" Target="https://podminky.urs.cz/item/CS_URS_2021_02/182351123" TargetMode="External" /><Relationship Id="rId33" Type="http://schemas.openxmlformats.org/officeDocument/2006/relationships/hyperlink" Target="https://podminky.urs.cz/item/CS_URS_2021_02/998331011" TargetMode="External" /><Relationship Id="rId34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11211231" TargetMode="External" /><Relationship Id="rId2" Type="http://schemas.openxmlformats.org/officeDocument/2006/relationships/hyperlink" Target="https://podminky.urs.cz/item/CS_URS_2021_02/111211232" TargetMode="External" /><Relationship Id="rId3" Type="http://schemas.openxmlformats.org/officeDocument/2006/relationships/hyperlink" Target="https://podminky.urs.cz/item/CS_URS_2021_02/112101101" TargetMode="External" /><Relationship Id="rId4" Type="http://schemas.openxmlformats.org/officeDocument/2006/relationships/hyperlink" Target="https://podminky.urs.cz/item/CS_URS_2021_02/112101102" TargetMode="External" /><Relationship Id="rId5" Type="http://schemas.openxmlformats.org/officeDocument/2006/relationships/hyperlink" Target="https://podminky.urs.cz/item/CS_URS_2021_02/112101104" TargetMode="External" /><Relationship Id="rId6" Type="http://schemas.openxmlformats.org/officeDocument/2006/relationships/hyperlink" Target="https://podminky.urs.cz/item/CS_URS_2021_02/112101105" TargetMode="External" /><Relationship Id="rId7" Type="http://schemas.openxmlformats.org/officeDocument/2006/relationships/hyperlink" Target="https://podminky.urs.cz/item/CS_URS_2021_02/112111111" TargetMode="External" /><Relationship Id="rId8" Type="http://schemas.openxmlformats.org/officeDocument/2006/relationships/hyperlink" Target="https://podminky.urs.cz/item/CS_URS_2021_02/112201102" TargetMode="External" /><Relationship Id="rId9" Type="http://schemas.openxmlformats.org/officeDocument/2006/relationships/hyperlink" Target="https://podminky.urs.cz/item/CS_URS_2021_02/112211111" TargetMode="External" /><Relationship Id="rId10" Type="http://schemas.openxmlformats.org/officeDocument/2006/relationships/hyperlink" Target="https://podminky.urs.cz/item/CS_URS_2021_02/112211112" TargetMode="External" /><Relationship Id="rId11" Type="http://schemas.openxmlformats.org/officeDocument/2006/relationships/hyperlink" Target="https://podminky.urs.cz/item/CS_URS_2021_02/112211113" TargetMode="External" /><Relationship Id="rId12" Type="http://schemas.openxmlformats.org/officeDocument/2006/relationships/hyperlink" Target="https://podminky.urs.cz/item/CS_URS_2021_02/112211114" TargetMode="External" /><Relationship Id="rId13" Type="http://schemas.openxmlformats.org/officeDocument/2006/relationships/hyperlink" Target="https://podminky.urs.cz/item/CS_URS_2021_02/112251101" TargetMode="External" /><Relationship Id="rId14" Type="http://schemas.openxmlformats.org/officeDocument/2006/relationships/hyperlink" Target="https://podminky.urs.cz/item/CS_URS_2021_02/112251104" TargetMode="External" /><Relationship Id="rId15" Type="http://schemas.openxmlformats.org/officeDocument/2006/relationships/hyperlink" Target="https://podminky.urs.cz/item/CS_URS_2021_02/112251105" TargetMode="External" /><Relationship Id="rId16" Type="http://schemas.openxmlformats.org/officeDocument/2006/relationships/hyperlink" Target="https://podminky.urs.cz/item/CS_URS_2021_02/121151123" TargetMode="External" /><Relationship Id="rId17" Type="http://schemas.openxmlformats.org/officeDocument/2006/relationships/hyperlink" Target="https://podminky.urs.cz/item/CS_URS_2021_02/122251106" TargetMode="External" /><Relationship Id="rId18" Type="http://schemas.openxmlformats.org/officeDocument/2006/relationships/hyperlink" Target="https://podminky.urs.cz/item/CS_URS_2021_02/129911114" TargetMode="External" /><Relationship Id="rId19" Type="http://schemas.openxmlformats.org/officeDocument/2006/relationships/hyperlink" Target="https://podminky.urs.cz/item/CS_URS_2021_02/162651111" TargetMode="External" /><Relationship Id="rId20" Type="http://schemas.openxmlformats.org/officeDocument/2006/relationships/hyperlink" Target="https://podminky.urs.cz/item/CS_URS_2021_02/162651151" TargetMode="External" /><Relationship Id="rId21" Type="http://schemas.openxmlformats.org/officeDocument/2006/relationships/hyperlink" Target="https://podminky.urs.cz/item/CS_URS_2021_02/162751117" TargetMode="External" /><Relationship Id="rId22" Type="http://schemas.openxmlformats.org/officeDocument/2006/relationships/hyperlink" Target="https://podminky.urs.cz/item/CS_URS_2021_02/162751119" TargetMode="External" /><Relationship Id="rId23" Type="http://schemas.openxmlformats.org/officeDocument/2006/relationships/hyperlink" Target="https://podminky.urs.cz/item/CS_URS_2021_02/171103202" TargetMode="External" /><Relationship Id="rId24" Type="http://schemas.openxmlformats.org/officeDocument/2006/relationships/hyperlink" Target="https://podminky.urs.cz/item/CS_URS_2021_02/171201201" TargetMode="External" /><Relationship Id="rId25" Type="http://schemas.openxmlformats.org/officeDocument/2006/relationships/hyperlink" Target="https://podminky.urs.cz/item/CS_URS_2021_02/171201231" TargetMode="External" /><Relationship Id="rId26" Type="http://schemas.openxmlformats.org/officeDocument/2006/relationships/hyperlink" Target="https://podminky.urs.cz/item/CS_URS_2021_02/181351113" TargetMode="External" /><Relationship Id="rId27" Type="http://schemas.openxmlformats.org/officeDocument/2006/relationships/hyperlink" Target="https://podminky.urs.cz/item/CS_URS_2021_02/181411121" TargetMode="External" /><Relationship Id="rId28" Type="http://schemas.openxmlformats.org/officeDocument/2006/relationships/hyperlink" Target="https://podminky.urs.cz/item/CS_URS_2021_02/00572472" TargetMode="External" /><Relationship Id="rId29" Type="http://schemas.openxmlformats.org/officeDocument/2006/relationships/hyperlink" Target="https://podminky.urs.cz/item/CS_URS_2021_02/181451122" TargetMode="External" /><Relationship Id="rId30" Type="http://schemas.openxmlformats.org/officeDocument/2006/relationships/hyperlink" Target="https://podminky.urs.cz/item/CS_URS_2021_02/00572474" TargetMode="External" /><Relationship Id="rId31" Type="http://schemas.openxmlformats.org/officeDocument/2006/relationships/hyperlink" Target="https://podminky.urs.cz/item/CS_URS_2021_02/181951112" TargetMode="External" /><Relationship Id="rId32" Type="http://schemas.openxmlformats.org/officeDocument/2006/relationships/hyperlink" Target="https://podminky.urs.cz/item/CS_URS_2021_02/182251101" TargetMode="External" /><Relationship Id="rId33" Type="http://schemas.openxmlformats.org/officeDocument/2006/relationships/hyperlink" Target="https://podminky.urs.cz/item/CS_URS_2021_02/182351133" TargetMode="External" /><Relationship Id="rId34" Type="http://schemas.openxmlformats.org/officeDocument/2006/relationships/hyperlink" Target="https://podminky.urs.cz/item/CS_URS_2021_02/185804312" TargetMode="External" /><Relationship Id="rId35" Type="http://schemas.openxmlformats.org/officeDocument/2006/relationships/hyperlink" Target="https://podminky.urs.cz/item/CS_URS_2021_02/213211111" TargetMode="External" /><Relationship Id="rId36" Type="http://schemas.openxmlformats.org/officeDocument/2006/relationships/hyperlink" Target="https://podminky.urs.cz/item/CS_URS_2021_02/457531112" TargetMode="External" /><Relationship Id="rId37" Type="http://schemas.openxmlformats.org/officeDocument/2006/relationships/hyperlink" Target="https://podminky.urs.cz/item/CS_URS_2021_02/457542111" TargetMode="External" /><Relationship Id="rId38" Type="http://schemas.openxmlformats.org/officeDocument/2006/relationships/hyperlink" Target="https://podminky.urs.cz/item/CS_URS_2021_02/457971122" TargetMode="External" /><Relationship Id="rId39" Type="http://schemas.openxmlformats.org/officeDocument/2006/relationships/hyperlink" Target="https://podminky.urs.cz/item/CS_URS_2021_02/61894010" TargetMode="External" /><Relationship Id="rId40" Type="http://schemas.openxmlformats.org/officeDocument/2006/relationships/hyperlink" Target="https://podminky.urs.cz/item/CS_URS_2021_02/457979122" TargetMode="External" /><Relationship Id="rId41" Type="http://schemas.openxmlformats.org/officeDocument/2006/relationships/hyperlink" Target="https://podminky.urs.cz/item/CS_URS_2021_02/69311057" TargetMode="External" /><Relationship Id="rId42" Type="http://schemas.openxmlformats.org/officeDocument/2006/relationships/hyperlink" Target="https://podminky.urs.cz/item/CS_URS_2021_02/462511270" TargetMode="External" /><Relationship Id="rId43" Type="http://schemas.openxmlformats.org/officeDocument/2006/relationships/hyperlink" Target="https://podminky.urs.cz/item/CS_URS_2021_02/464511122" TargetMode="External" /><Relationship Id="rId44" Type="http://schemas.openxmlformats.org/officeDocument/2006/relationships/hyperlink" Target="https://podminky.urs.cz/item/CS_URS_2021_02/871238111" TargetMode="External" /><Relationship Id="rId45" Type="http://schemas.openxmlformats.org/officeDocument/2006/relationships/hyperlink" Target="https://podminky.urs.cz/item/CS_URS_2021_02/28611226" TargetMode="External" /><Relationship Id="rId46" Type="http://schemas.openxmlformats.org/officeDocument/2006/relationships/hyperlink" Target="https://podminky.urs.cz/item/CS_URS_2021_02/962051111" TargetMode="External" /><Relationship Id="rId47" Type="http://schemas.openxmlformats.org/officeDocument/2006/relationships/hyperlink" Target="https://podminky.urs.cz/item/CS_URS_2021_02/966077141" TargetMode="External" /><Relationship Id="rId48" Type="http://schemas.openxmlformats.org/officeDocument/2006/relationships/hyperlink" Target="https://podminky.urs.cz/item/CS_URS_2021_02/997002611" TargetMode="External" /><Relationship Id="rId49" Type="http://schemas.openxmlformats.org/officeDocument/2006/relationships/hyperlink" Target="https://podminky.urs.cz/item/CS_URS_2021_02/997013501" TargetMode="External" /><Relationship Id="rId50" Type="http://schemas.openxmlformats.org/officeDocument/2006/relationships/hyperlink" Target="https://podminky.urs.cz/item/CS_URS_2021_02/997013509" TargetMode="External" /><Relationship Id="rId51" Type="http://schemas.openxmlformats.org/officeDocument/2006/relationships/hyperlink" Target="https://podminky.urs.cz/item/CS_URS_2021_02/997013861" TargetMode="External" /><Relationship Id="rId52" Type="http://schemas.openxmlformats.org/officeDocument/2006/relationships/hyperlink" Target="https://podminky.urs.cz/item/CS_URS_2021_02/998331011" TargetMode="External" /><Relationship Id="rId53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15001106" TargetMode="External" /><Relationship Id="rId2" Type="http://schemas.openxmlformats.org/officeDocument/2006/relationships/hyperlink" Target="https://podminky.urs.cz/item/CS_URS_2021_02/115101201" TargetMode="External" /><Relationship Id="rId3" Type="http://schemas.openxmlformats.org/officeDocument/2006/relationships/hyperlink" Target="https://podminky.urs.cz/item/CS_URS_2021_02/115101301" TargetMode="External" /><Relationship Id="rId4" Type="http://schemas.openxmlformats.org/officeDocument/2006/relationships/hyperlink" Target="https://podminky.urs.cz/item/CS_URS_2021_02/122251103" TargetMode="External" /><Relationship Id="rId5" Type="http://schemas.openxmlformats.org/officeDocument/2006/relationships/hyperlink" Target="https://podminky.urs.cz/item/CS_URS_2021_02/124253100" TargetMode="External" /><Relationship Id="rId6" Type="http://schemas.openxmlformats.org/officeDocument/2006/relationships/hyperlink" Target="https://podminky.urs.cz/item/CS_URS_2021_02/124453100" TargetMode="External" /><Relationship Id="rId7" Type="http://schemas.openxmlformats.org/officeDocument/2006/relationships/hyperlink" Target="https://podminky.urs.cz/item/CS_URS_2021_02/132251101" TargetMode="External" /><Relationship Id="rId8" Type="http://schemas.openxmlformats.org/officeDocument/2006/relationships/hyperlink" Target="https://podminky.urs.cz/item/CS_URS_2021_02/132451101" TargetMode="External" /><Relationship Id="rId9" Type="http://schemas.openxmlformats.org/officeDocument/2006/relationships/hyperlink" Target="https://podminky.urs.cz/item/CS_URS_2021_02/162751117" TargetMode="External" /><Relationship Id="rId10" Type="http://schemas.openxmlformats.org/officeDocument/2006/relationships/hyperlink" Target="https://podminky.urs.cz/item/CS_URS_2021_02/162751119" TargetMode="External" /><Relationship Id="rId11" Type="http://schemas.openxmlformats.org/officeDocument/2006/relationships/hyperlink" Target="https://podminky.urs.cz/item/CS_URS_2021_02/162751137" TargetMode="External" /><Relationship Id="rId12" Type="http://schemas.openxmlformats.org/officeDocument/2006/relationships/hyperlink" Target="https://podminky.urs.cz/item/CS_URS_2021_02/162751139" TargetMode="External" /><Relationship Id="rId13" Type="http://schemas.openxmlformats.org/officeDocument/2006/relationships/hyperlink" Target="https://podminky.urs.cz/item/CS_URS_2021_02/171201201" TargetMode="External" /><Relationship Id="rId14" Type="http://schemas.openxmlformats.org/officeDocument/2006/relationships/hyperlink" Target="https://podminky.urs.cz/item/CS_URS_2021_02/171201231" TargetMode="External" /><Relationship Id="rId15" Type="http://schemas.openxmlformats.org/officeDocument/2006/relationships/hyperlink" Target="https://podminky.urs.cz/item/CS_URS_2021_02/181951112" TargetMode="External" /><Relationship Id="rId16" Type="http://schemas.openxmlformats.org/officeDocument/2006/relationships/hyperlink" Target="https://podminky.urs.cz/item/CS_URS_2021_02/182151111" TargetMode="External" /><Relationship Id="rId17" Type="http://schemas.openxmlformats.org/officeDocument/2006/relationships/hyperlink" Target="https://podminky.urs.cz/item/CS_URS_2021_02/273321311" TargetMode="External" /><Relationship Id="rId18" Type="http://schemas.openxmlformats.org/officeDocument/2006/relationships/hyperlink" Target="https://podminky.urs.cz/item/CS_URS_2021_02/273321511" TargetMode="External" /><Relationship Id="rId19" Type="http://schemas.openxmlformats.org/officeDocument/2006/relationships/hyperlink" Target="https://podminky.urs.cz/item/CS_URS_2021_02/273351121" TargetMode="External" /><Relationship Id="rId20" Type="http://schemas.openxmlformats.org/officeDocument/2006/relationships/hyperlink" Target="https://podminky.urs.cz/item/CS_URS_2021_02/273351122" TargetMode="External" /><Relationship Id="rId21" Type="http://schemas.openxmlformats.org/officeDocument/2006/relationships/hyperlink" Target="https://podminky.urs.cz/item/CS_URS_2021_02/273362021" TargetMode="External" /><Relationship Id="rId22" Type="http://schemas.openxmlformats.org/officeDocument/2006/relationships/hyperlink" Target="https://podminky.urs.cz/item/CS_URS_2021_02/317321017" TargetMode="External" /><Relationship Id="rId23" Type="http://schemas.openxmlformats.org/officeDocument/2006/relationships/hyperlink" Target="https://podminky.urs.cz/item/CS_URS_2021_02/317351105" TargetMode="External" /><Relationship Id="rId24" Type="http://schemas.openxmlformats.org/officeDocument/2006/relationships/hyperlink" Target="https://podminky.urs.cz/item/CS_URS_2021_02/317351106" TargetMode="External" /><Relationship Id="rId25" Type="http://schemas.openxmlformats.org/officeDocument/2006/relationships/hyperlink" Target="https://podminky.urs.cz/item/CS_URS_2021_02/317361016" TargetMode="External" /><Relationship Id="rId26" Type="http://schemas.openxmlformats.org/officeDocument/2006/relationships/hyperlink" Target="https://podminky.urs.cz/item/CS_URS_2021_02/321213345" TargetMode="External" /><Relationship Id="rId27" Type="http://schemas.openxmlformats.org/officeDocument/2006/relationships/hyperlink" Target="https://podminky.urs.cz/item/CS_URS_2021_02/321321116" TargetMode="External" /><Relationship Id="rId28" Type="http://schemas.openxmlformats.org/officeDocument/2006/relationships/hyperlink" Target="https://podminky.urs.cz/item/CS_URS_2021_02/321351010" TargetMode="External" /><Relationship Id="rId29" Type="http://schemas.openxmlformats.org/officeDocument/2006/relationships/hyperlink" Target="https://podminky.urs.cz/item/CS_URS_2021_02/321351020" TargetMode="External" /><Relationship Id="rId30" Type="http://schemas.openxmlformats.org/officeDocument/2006/relationships/hyperlink" Target="https://podminky.urs.cz/item/CS_URS_2021_02/321351030" TargetMode="External" /><Relationship Id="rId31" Type="http://schemas.openxmlformats.org/officeDocument/2006/relationships/hyperlink" Target="https://podminky.urs.cz/item/CS_URS_2021_02/321352010" TargetMode="External" /><Relationship Id="rId32" Type="http://schemas.openxmlformats.org/officeDocument/2006/relationships/hyperlink" Target="https://podminky.urs.cz/item/CS_URS_2021_02/321352020" TargetMode="External" /><Relationship Id="rId33" Type="http://schemas.openxmlformats.org/officeDocument/2006/relationships/hyperlink" Target="https://podminky.urs.cz/item/CS_URS_2021_02/321352030" TargetMode="External" /><Relationship Id="rId34" Type="http://schemas.openxmlformats.org/officeDocument/2006/relationships/hyperlink" Target="https://podminky.urs.cz/item/CS_URS_2021_02/321366111" TargetMode="External" /><Relationship Id="rId35" Type="http://schemas.openxmlformats.org/officeDocument/2006/relationships/hyperlink" Target="https://podminky.urs.cz/item/CS_URS_2021_02/321368211" TargetMode="External" /><Relationship Id="rId36" Type="http://schemas.openxmlformats.org/officeDocument/2006/relationships/hyperlink" Target="https://podminky.urs.cz/item/CS_URS_2021_02/451317113" TargetMode="External" /><Relationship Id="rId37" Type="http://schemas.openxmlformats.org/officeDocument/2006/relationships/hyperlink" Target="https://podminky.urs.cz/item/CS_URS_2021_02/451317114" TargetMode="External" /><Relationship Id="rId38" Type="http://schemas.openxmlformats.org/officeDocument/2006/relationships/hyperlink" Target="https://podminky.urs.cz/item/CS_URS_2021_02/452218142" TargetMode="External" /><Relationship Id="rId39" Type="http://schemas.openxmlformats.org/officeDocument/2006/relationships/hyperlink" Target="https://podminky.urs.cz/item/CS_URS_2021_02/452318510" TargetMode="External" /><Relationship Id="rId40" Type="http://schemas.openxmlformats.org/officeDocument/2006/relationships/hyperlink" Target="https://podminky.urs.cz/item/CS_URS_2021_02/457532111" TargetMode="External" /><Relationship Id="rId41" Type="http://schemas.openxmlformats.org/officeDocument/2006/relationships/hyperlink" Target="https://podminky.urs.cz/item/CS_URS_2021_02/462451114" TargetMode="External" /><Relationship Id="rId42" Type="http://schemas.openxmlformats.org/officeDocument/2006/relationships/hyperlink" Target="https://podminky.urs.cz/item/CS_URS_2021_02/462513161" TargetMode="External" /><Relationship Id="rId43" Type="http://schemas.openxmlformats.org/officeDocument/2006/relationships/hyperlink" Target="https://podminky.urs.cz/item/CS_URS_2021_02/462513169" TargetMode="External" /><Relationship Id="rId44" Type="http://schemas.openxmlformats.org/officeDocument/2006/relationships/hyperlink" Target="https://podminky.urs.cz/item/CS_URS_2021_02/463212111" TargetMode="External" /><Relationship Id="rId45" Type="http://schemas.openxmlformats.org/officeDocument/2006/relationships/hyperlink" Target="https://podminky.urs.cz/item/CS_URS_2021_02/465513227" TargetMode="External" /><Relationship Id="rId46" Type="http://schemas.openxmlformats.org/officeDocument/2006/relationships/hyperlink" Target="https://podminky.urs.cz/item/CS_URS_2021_02/55243808" TargetMode="External" /><Relationship Id="rId47" Type="http://schemas.openxmlformats.org/officeDocument/2006/relationships/hyperlink" Target="https://podminky.urs.cz/item/CS_URS_2021_02/59383450" TargetMode="External" /><Relationship Id="rId48" Type="http://schemas.openxmlformats.org/officeDocument/2006/relationships/hyperlink" Target="https://podminky.urs.cz/item/CS_URS_2021_02/899623171" TargetMode="External" /><Relationship Id="rId49" Type="http://schemas.openxmlformats.org/officeDocument/2006/relationships/hyperlink" Target="https://podminky.urs.cz/item/CS_URS_2021_02/899643111" TargetMode="External" /><Relationship Id="rId50" Type="http://schemas.openxmlformats.org/officeDocument/2006/relationships/hyperlink" Target="https://podminky.urs.cz/item/CS_URS_2021_02/28654292" TargetMode="External" /><Relationship Id="rId51" Type="http://schemas.openxmlformats.org/officeDocument/2006/relationships/hyperlink" Target="https://podminky.urs.cz/item/CS_URS_2021_02/934956123" TargetMode="External" /><Relationship Id="rId52" Type="http://schemas.openxmlformats.org/officeDocument/2006/relationships/hyperlink" Target="https://podminky.urs.cz/item/CS_URS_2021_02/939941112" TargetMode="External" /><Relationship Id="rId53" Type="http://schemas.openxmlformats.org/officeDocument/2006/relationships/hyperlink" Target="https://podminky.urs.cz/item/CS_URS_2021_02/939941113" TargetMode="External" /><Relationship Id="rId54" Type="http://schemas.openxmlformats.org/officeDocument/2006/relationships/hyperlink" Target="https://podminky.urs.cz/item/CS_URS_2021_02/953241211" TargetMode="External" /><Relationship Id="rId55" Type="http://schemas.openxmlformats.org/officeDocument/2006/relationships/hyperlink" Target="https://podminky.urs.cz/item/CS_URS_2021_02/54879292" TargetMode="External" /><Relationship Id="rId56" Type="http://schemas.openxmlformats.org/officeDocument/2006/relationships/hyperlink" Target="https://podminky.urs.cz/item/CS_URS_2021_02/977151113" TargetMode="External" /><Relationship Id="rId57" Type="http://schemas.openxmlformats.org/officeDocument/2006/relationships/hyperlink" Target="https://podminky.urs.cz/item/CS_URS_2021_02/998321011" TargetMode="External" /><Relationship Id="rId58" Type="http://schemas.openxmlformats.org/officeDocument/2006/relationships/hyperlink" Target="https://podminky.urs.cz/item/CS_URS_2021_02/767161119" TargetMode="External" /><Relationship Id="rId59" Type="http://schemas.openxmlformats.org/officeDocument/2006/relationships/hyperlink" Target="https://podminky.urs.cz/item/CS_URS_2021_02/767161132" TargetMode="External" /><Relationship Id="rId60" Type="http://schemas.openxmlformats.org/officeDocument/2006/relationships/hyperlink" Target="https://podminky.urs.cz/item/CS_URS_2021_02/767995113" TargetMode="External" /><Relationship Id="rId61" Type="http://schemas.openxmlformats.org/officeDocument/2006/relationships/hyperlink" Target="https://podminky.urs.cz/item/CS_URS_2021_02/767995114" TargetMode="External" /><Relationship Id="rId62" Type="http://schemas.openxmlformats.org/officeDocument/2006/relationships/hyperlink" Target="https://podminky.urs.cz/item/CS_URS_2021_02/767995115" TargetMode="External" /><Relationship Id="rId63" Type="http://schemas.openxmlformats.org/officeDocument/2006/relationships/hyperlink" Target="https://podminky.urs.cz/item/CS_URS_2021_02/767995117" TargetMode="External" /><Relationship Id="rId64" Type="http://schemas.openxmlformats.org/officeDocument/2006/relationships/hyperlink" Target="https://podminky.urs.cz/item/CS_URS_2021_02/14550240" TargetMode="External" /><Relationship Id="rId65" Type="http://schemas.openxmlformats.org/officeDocument/2006/relationships/hyperlink" Target="https://podminky.urs.cz/item/CS_URS_2021_02/13011045" TargetMode="External" /><Relationship Id="rId66" Type="http://schemas.openxmlformats.org/officeDocument/2006/relationships/hyperlink" Target="https://podminky.urs.cz/item/CS_URS_2021_02/13010210" TargetMode="External" /><Relationship Id="rId67" Type="http://schemas.openxmlformats.org/officeDocument/2006/relationships/hyperlink" Target="https://podminky.urs.cz/item/CS_URS_2021_02/13010208" TargetMode="External" /><Relationship Id="rId68" Type="http://schemas.openxmlformats.org/officeDocument/2006/relationships/hyperlink" Target="https://podminky.urs.cz/item/CS_URS_2021_02/13010752" TargetMode="External" /><Relationship Id="rId69" Type="http://schemas.openxmlformats.org/officeDocument/2006/relationships/hyperlink" Target="https://podminky.urs.cz/item/CS_URS_2021_02/55347016" TargetMode="External" /><Relationship Id="rId70" Type="http://schemas.openxmlformats.org/officeDocument/2006/relationships/hyperlink" Target="https://podminky.urs.cz/item/CS_URS_2021_02/55347051" TargetMode="External" /><Relationship Id="rId71" Type="http://schemas.openxmlformats.org/officeDocument/2006/relationships/hyperlink" Target="https://podminky.urs.cz/item/CS_URS_2021_02/13010916" TargetMode="External" /><Relationship Id="rId72" Type="http://schemas.openxmlformats.org/officeDocument/2006/relationships/hyperlink" Target="https://podminky.urs.cz/item/CS_URS_2021_02/13010508" TargetMode="External" /><Relationship Id="rId73" Type="http://schemas.openxmlformats.org/officeDocument/2006/relationships/hyperlink" Target="https://podminky.urs.cz/item/CS_URS_2021_02/13011066" TargetMode="External" /><Relationship Id="rId74" Type="http://schemas.openxmlformats.org/officeDocument/2006/relationships/hyperlink" Target="https://podminky.urs.cz/item/CS_URS_2021_02/55283904" TargetMode="External" /><Relationship Id="rId75" Type="http://schemas.openxmlformats.org/officeDocument/2006/relationships/hyperlink" Target="https://podminky.urs.cz/item/CS_URS_2021_02/14011062" TargetMode="External" /><Relationship Id="rId76" Type="http://schemas.openxmlformats.org/officeDocument/2006/relationships/hyperlink" Target="https://podminky.urs.cz/item/CS_URS_2021_02/998767101" TargetMode="External" /><Relationship Id="rId77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21151123" TargetMode="External" /><Relationship Id="rId2" Type="http://schemas.openxmlformats.org/officeDocument/2006/relationships/hyperlink" Target="https://podminky.urs.cz/item/CS_URS_2021_02/122251406" TargetMode="External" /><Relationship Id="rId3" Type="http://schemas.openxmlformats.org/officeDocument/2006/relationships/hyperlink" Target="https://podminky.urs.cz/item/CS_URS_2021_02/162651111" TargetMode="External" /><Relationship Id="rId4" Type="http://schemas.openxmlformats.org/officeDocument/2006/relationships/hyperlink" Target="https://podminky.urs.cz/item/CS_URS_2021_02/162751117" TargetMode="External" /><Relationship Id="rId5" Type="http://schemas.openxmlformats.org/officeDocument/2006/relationships/hyperlink" Target="https://podminky.urs.cz/item/CS_URS_2021_02/162751119" TargetMode="External" /><Relationship Id="rId6" Type="http://schemas.openxmlformats.org/officeDocument/2006/relationships/hyperlink" Target="https://podminky.urs.cz/item/CS_URS_2021_02/171201201" TargetMode="External" /><Relationship Id="rId7" Type="http://schemas.openxmlformats.org/officeDocument/2006/relationships/hyperlink" Target="https://podminky.urs.cz/item/CS_URS_2021_02/171201231" TargetMode="External" /><Relationship Id="rId8" Type="http://schemas.openxmlformats.org/officeDocument/2006/relationships/hyperlink" Target="https://podminky.urs.cz/item/CS_URS_2021_02/00572474" TargetMode="External" /><Relationship Id="rId9" Type="http://schemas.openxmlformats.org/officeDocument/2006/relationships/hyperlink" Target="https://podminky.urs.cz/item/CS_URS_2021_02/181951111" TargetMode="External" /><Relationship Id="rId10" Type="http://schemas.openxmlformats.org/officeDocument/2006/relationships/hyperlink" Target="https://podminky.urs.cz/item/CS_URS_2021_02/182151111" TargetMode="External" /><Relationship Id="rId11" Type="http://schemas.openxmlformats.org/officeDocument/2006/relationships/hyperlink" Target="https://podminky.urs.cz/item/CS_URS_2021_02/182351123" TargetMode="External" /><Relationship Id="rId12" Type="http://schemas.openxmlformats.org/officeDocument/2006/relationships/hyperlink" Target="https://podminky.urs.cz/item/CS_URS_2021_02/185804312" TargetMode="External" /><Relationship Id="rId13" Type="http://schemas.openxmlformats.org/officeDocument/2006/relationships/hyperlink" Target="https://podminky.urs.cz/item/CS_URS_2021_02/462511270" TargetMode="External" /><Relationship Id="rId14" Type="http://schemas.openxmlformats.org/officeDocument/2006/relationships/hyperlink" Target="https://podminky.urs.cz/item/CS_URS_2021_02/462519002" TargetMode="External" /><Relationship Id="rId15" Type="http://schemas.openxmlformats.org/officeDocument/2006/relationships/hyperlink" Target="https://podminky.urs.cz/item/CS_URS_2021_02/998331011" TargetMode="External" /><Relationship Id="rId16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22252204" TargetMode="External" /><Relationship Id="rId2" Type="http://schemas.openxmlformats.org/officeDocument/2006/relationships/hyperlink" Target="https://podminky.urs.cz/item/CS_URS_2021_02/162751117" TargetMode="External" /><Relationship Id="rId3" Type="http://schemas.openxmlformats.org/officeDocument/2006/relationships/hyperlink" Target="https://podminky.urs.cz/item/CS_URS_2021_02/162751119" TargetMode="External" /><Relationship Id="rId4" Type="http://schemas.openxmlformats.org/officeDocument/2006/relationships/hyperlink" Target="https://podminky.urs.cz/item/CS_URS_2021_02/171152101" TargetMode="External" /><Relationship Id="rId5" Type="http://schemas.openxmlformats.org/officeDocument/2006/relationships/hyperlink" Target="https://podminky.urs.cz/item/CS_URS_2021_02/171201201" TargetMode="External" /><Relationship Id="rId6" Type="http://schemas.openxmlformats.org/officeDocument/2006/relationships/hyperlink" Target="https://podminky.urs.cz/item/CS_URS_2021_02/171201231" TargetMode="External" /><Relationship Id="rId7" Type="http://schemas.openxmlformats.org/officeDocument/2006/relationships/hyperlink" Target="https://podminky.urs.cz/item/CS_URS_2021_02/181102302" TargetMode="External" /><Relationship Id="rId8" Type="http://schemas.openxmlformats.org/officeDocument/2006/relationships/hyperlink" Target="https://podminky.urs.cz/item/CS_URS_2021_02/181252305" TargetMode="External" /><Relationship Id="rId9" Type="http://schemas.openxmlformats.org/officeDocument/2006/relationships/hyperlink" Target="https://podminky.urs.cz/item/CS_URS_2021_02/181411121" TargetMode="External" /><Relationship Id="rId10" Type="http://schemas.openxmlformats.org/officeDocument/2006/relationships/hyperlink" Target="https://podminky.urs.cz/item/CS_URS_2021_02/00572472" TargetMode="External" /><Relationship Id="rId11" Type="http://schemas.openxmlformats.org/officeDocument/2006/relationships/hyperlink" Target="https://podminky.urs.cz/item/CS_URS_2021_02/181411123" TargetMode="External" /><Relationship Id="rId12" Type="http://schemas.openxmlformats.org/officeDocument/2006/relationships/hyperlink" Target="https://podminky.urs.cz/item/CS_URS_2021_02/00572474" TargetMode="External" /><Relationship Id="rId13" Type="http://schemas.openxmlformats.org/officeDocument/2006/relationships/hyperlink" Target="https://podminky.urs.cz/item/CS_URS_2021_02/182251101" TargetMode="External" /><Relationship Id="rId14" Type="http://schemas.openxmlformats.org/officeDocument/2006/relationships/hyperlink" Target="https://podminky.urs.cz/item/CS_URS_2021_02/182351023" TargetMode="External" /><Relationship Id="rId15" Type="http://schemas.openxmlformats.org/officeDocument/2006/relationships/hyperlink" Target="https://podminky.urs.cz/item/CS_URS_2021_02/183403112" TargetMode="External" /><Relationship Id="rId16" Type="http://schemas.openxmlformats.org/officeDocument/2006/relationships/hyperlink" Target="https://podminky.urs.cz/item/CS_URS_2021_02/183403151" TargetMode="External" /><Relationship Id="rId17" Type="http://schemas.openxmlformats.org/officeDocument/2006/relationships/hyperlink" Target="https://podminky.urs.cz/item/CS_URS_2021_02/183403152" TargetMode="External" /><Relationship Id="rId18" Type="http://schemas.openxmlformats.org/officeDocument/2006/relationships/hyperlink" Target="https://podminky.urs.cz/item/CS_URS_2021_02/184802111" TargetMode="External" /><Relationship Id="rId19" Type="http://schemas.openxmlformats.org/officeDocument/2006/relationships/hyperlink" Target="https://podminky.urs.cz/item/CS_URS_2021_02/185803211" TargetMode="External" /><Relationship Id="rId20" Type="http://schemas.openxmlformats.org/officeDocument/2006/relationships/hyperlink" Target="https://podminky.urs.cz/item/CS_URS_2021_02/185804312" TargetMode="External" /><Relationship Id="rId21" Type="http://schemas.openxmlformats.org/officeDocument/2006/relationships/hyperlink" Target="https://podminky.urs.cz/item/CS_URS_2021_02/212752101" TargetMode="External" /><Relationship Id="rId22" Type="http://schemas.openxmlformats.org/officeDocument/2006/relationships/hyperlink" Target="https://podminky.urs.cz/item/CS_URS_2021_02/321311115" TargetMode="External" /><Relationship Id="rId23" Type="http://schemas.openxmlformats.org/officeDocument/2006/relationships/hyperlink" Target="https://podminky.urs.cz/item/CS_URS_2021_02/321368211" TargetMode="External" /><Relationship Id="rId24" Type="http://schemas.openxmlformats.org/officeDocument/2006/relationships/hyperlink" Target="https://podminky.urs.cz/item/CS_URS_2021_02/451311541" TargetMode="External" /><Relationship Id="rId25" Type="http://schemas.openxmlformats.org/officeDocument/2006/relationships/hyperlink" Target="https://podminky.urs.cz/item/CS_URS_2021_02/465513127" TargetMode="External" /><Relationship Id="rId26" Type="http://schemas.openxmlformats.org/officeDocument/2006/relationships/hyperlink" Target="https://podminky.urs.cz/item/CS_URS_2021_02/58530170" TargetMode="External" /><Relationship Id="rId27" Type="http://schemas.openxmlformats.org/officeDocument/2006/relationships/hyperlink" Target="https://podminky.urs.cz/item/CS_URS_2021_02/561071121" TargetMode="External" /><Relationship Id="rId28" Type="http://schemas.openxmlformats.org/officeDocument/2006/relationships/hyperlink" Target="https://podminky.urs.cz/item/CS_URS_2021_02/564851111" TargetMode="External" /><Relationship Id="rId29" Type="http://schemas.openxmlformats.org/officeDocument/2006/relationships/hyperlink" Target="https://podminky.urs.cz/item/CS_URS_2021_02/565155121" TargetMode="External" /><Relationship Id="rId30" Type="http://schemas.openxmlformats.org/officeDocument/2006/relationships/hyperlink" Target="https://podminky.urs.cz/item/CS_URS_2021_02/569851111" TargetMode="External" /><Relationship Id="rId31" Type="http://schemas.openxmlformats.org/officeDocument/2006/relationships/hyperlink" Target="https://podminky.urs.cz/item/CS_URS_2021_02/573211107" TargetMode="External" /><Relationship Id="rId32" Type="http://schemas.openxmlformats.org/officeDocument/2006/relationships/hyperlink" Target="https://podminky.urs.cz/item/CS_URS_2021_02/573211112" TargetMode="External" /><Relationship Id="rId33" Type="http://schemas.openxmlformats.org/officeDocument/2006/relationships/hyperlink" Target="https://podminky.urs.cz/item/CS_URS_2021_02/577134141" TargetMode="External" /><Relationship Id="rId34" Type="http://schemas.openxmlformats.org/officeDocument/2006/relationships/hyperlink" Target="https://podminky.urs.cz/item/CS_URS_2021_02/599141111" TargetMode="External" /><Relationship Id="rId35" Type="http://schemas.openxmlformats.org/officeDocument/2006/relationships/hyperlink" Target="https://podminky.urs.cz/item/CS_URS_2021_02/822442111" TargetMode="External" /><Relationship Id="rId36" Type="http://schemas.openxmlformats.org/officeDocument/2006/relationships/hyperlink" Target="https://podminky.urs.cz/item/CS_URS_2021_02/59222001" TargetMode="External" /><Relationship Id="rId37" Type="http://schemas.openxmlformats.org/officeDocument/2006/relationships/hyperlink" Target="https://podminky.urs.cz/item/CS_URS_2021_02/899623171" TargetMode="External" /><Relationship Id="rId38" Type="http://schemas.openxmlformats.org/officeDocument/2006/relationships/hyperlink" Target="https://podminky.urs.cz/item/CS_URS_2021_02/899643111" TargetMode="External" /><Relationship Id="rId39" Type="http://schemas.openxmlformats.org/officeDocument/2006/relationships/hyperlink" Target="https://podminky.urs.cz/item/CS_URS_2021_02/914111111" TargetMode="External" /><Relationship Id="rId40" Type="http://schemas.openxmlformats.org/officeDocument/2006/relationships/hyperlink" Target="https://podminky.urs.cz/item/CS_URS_2021_02/40445615" TargetMode="External" /><Relationship Id="rId41" Type="http://schemas.openxmlformats.org/officeDocument/2006/relationships/hyperlink" Target="https://podminky.urs.cz/item/CS_URS_2021_02/40445240" TargetMode="External" /><Relationship Id="rId42" Type="http://schemas.openxmlformats.org/officeDocument/2006/relationships/hyperlink" Target="https://podminky.urs.cz/item/CS_URS_2021_02/914511111" TargetMode="External" /><Relationship Id="rId43" Type="http://schemas.openxmlformats.org/officeDocument/2006/relationships/hyperlink" Target="https://podminky.urs.cz/item/CS_URS_2021_02/40445158" TargetMode="External" /><Relationship Id="rId44" Type="http://schemas.openxmlformats.org/officeDocument/2006/relationships/hyperlink" Target="https://podminky.urs.cz/item/CS_URS_2021_02/40445225" TargetMode="External" /><Relationship Id="rId45" Type="http://schemas.openxmlformats.org/officeDocument/2006/relationships/hyperlink" Target="https://podminky.urs.cz/item/CS_URS_2021_02/919411141" TargetMode="External" /><Relationship Id="rId46" Type="http://schemas.openxmlformats.org/officeDocument/2006/relationships/hyperlink" Target="https://podminky.urs.cz/item/CS_URS_2021_02/919735111" TargetMode="External" /><Relationship Id="rId47" Type="http://schemas.openxmlformats.org/officeDocument/2006/relationships/hyperlink" Target="https://podminky.urs.cz/item/CS_URS_2021_02/998225111" TargetMode="External" /><Relationship Id="rId48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27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27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35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49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20/9-2021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Rybník R2 s cestou C27 na hráz v k.ú. Třebihošť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Třebihošť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20. 9. 2021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 xml:space="preserve"> 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31</v>
      </c>
      <c r="AJ49" s="40"/>
      <c r="AK49" s="40"/>
      <c r="AL49" s="40"/>
      <c r="AM49" s="73" t="str">
        <f>IF(E17="","",E17)</f>
        <v xml:space="preserve"> </v>
      </c>
      <c r="AN49" s="64"/>
      <c r="AO49" s="64"/>
      <c r="AP49" s="64"/>
      <c r="AQ49" s="40"/>
      <c r="AR49" s="44"/>
      <c r="AS49" s="74" t="s">
        <v>50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29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33</v>
      </c>
      <c r="AJ50" s="40"/>
      <c r="AK50" s="40"/>
      <c r="AL50" s="40"/>
      <c r="AM50" s="73" t="str">
        <f>IF(E20="","",E20)</f>
        <v xml:space="preserve"> 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51</v>
      </c>
      <c r="D52" s="87"/>
      <c r="E52" s="87"/>
      <c r="F52" s="87"/>
      <c r="G52" s="87"/>
      <c r="H52" s="88"/>
      <c r="I52" s="89" t="s">
        <v>52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53</v>
      </c>
      <c r="AH52" s="87"/>
      <c r="AI52" s="87"/>
      <c r="AJ52" s="87"/>
      <c r="AK52" s="87"/>
      <c r="AL52" s="87"/>
      <c r="AM52" s="87"/>
      <c r="AN52" s="89" t="s">
        <v>54</v>
      </c>
      <c r="AO52" s="87"/>
      <c r="AP52" s="87"/>
      <c r="AQ52" s="91" t="s">
        <v>55</v>
      </c>
      <c r="AR52" s="44"/>
      <c r="AS52" s="92" t="s">
        <v>56</v>
      </c>
      <c r="AT52" s="93" t="s">
        <v>57</v>
      </c>
      <c r="AU52" s="93" t="s">
        <v>58</v>
      </c>
      <c r="AV52" s="93" t="s">
        <v>59</v>
      </c>
      <c r="AW52" s="93" t="s">
        <v>60</v>
      </c>
      <c r="AX52" s="93" t="s">
        <v>61</v>
      </c>
      <c r="AY52" s="93" t="s">
        <v>62</v>
      </c>
      <c r="AZ52" s="93" t="s">
        <v>63</v>
      </c>
      <c r="BA52" s="93" t="s">
        <v>64</v>
      </c>
      <c r="BB52" s="93" t="s">
        <v>65</v>
      </c>
      <c r="BC52" s="93" t="s">
        <v>66</v>
      </c>
      <c r="BD52" s="94" t="s">
        <v>67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68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ROUND(SUM(AG55:AG60),2)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ROUND(SUM(AS55:AS60),2)</f>
        <v>0</v>
      </c>
      <c r="AT54" s="106">
        <f>ROUND(SUM(AV54:AW54),2)</f>
        <v>0</v>
      </c>
      <c r="AU54" s="107">
        <f>ROUND(SUM(AU55:AU60),5)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ROUND(SUM(AZ55:AZ60),2)</f>
        <v>0</v>
      </c>
      <c r="BA54" s="106">
        <f>ROUND(SUM(BA55:BA60),2)</f>
        <v>0</v>
      </c>
      <c r="BB54" s="106">
        <f>ROUND(SUM(BB55:BB60),2)</f>
        <v>0</v>
      </c>
      <c r="BC54" s="106">
        <f>ROUND(SUM(BC55:BC60),2)</f>
        <v>0</v>
      </c>
      <c r="BD54" s="108">
        <f>ROUND(SUM(BD55:BD60),2)</f>
        <v>0</v>
      </c>
      <c r="BE54" s="6"/>
      <c r="BS54" s="109" t="s">
        <v>69</v>
      </c>
      <c r="BT54" s="109" t="s">
        <v>70</v>
      </c>
      <c r="BU54" s="110" t="s">
        <v>71</v>
      </c>
      <c r="BV54" s="109" t="s">
        <v>72</v>
      </c>
      <c r="BW54" s="109" t="s">
        <v>5</v>
      </c>
      <c r="BX54" s="109" t="s">
        <v>73</v>
      </c>
      <c r="CL54" s="109" t="s">
        <v>19</v>
      </c>
    </row>
    <row r="55" s="7" customFormat="1" ht="16.5" customHeight="1">
      <c r="A55" s="111" t="s">
        <v>74</v>
      </c>
      <c r="B55" s="112"/>
      <c r="C55" s="113"/>
      <c r="D55" s="114" t="s">
        <v>75</v>
      </c>
      <c r="E55" s="114"/>
      <c r="F55" s="114"/>
      <c r="G55" s="114"/>
      <c r="H55" s="114"/>
      <c r="I55" s="115"/>
      <c r="J55" s="114" t="s">
        <v>76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'SO-00 - Ostatní a vedlejš...'!J30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77</v>
      </c>
      <c r="AR55" s="118"/>
      <c r="AS55" s="119">
        <v>0</v>
      </c>
      <c r="AT55" s="120">
        <f>ROUND(SUM(AV55:AW55),2)</f>
        <v>0</v>
      </c>
      <c r="AU55" s="121">
        <f>'SO-00 - Ostatní a vedlejš...'!P80</f>
        <v>0</v>
      </c>
      <c r="AV55" s="120">
        <f>'SO-00 - Ostatní a vedlejš...'!J33</f>
        <v>0</v>
      </c>
      <c r="AW55" s="120">
        <f>'SO-00 - Ostatní a vedlejš...'!J34</f>
        <v>0</v>
      </c>
      <c r="AX55" s="120">
        <f>'SO-00 - Ostatní a vedlejš...'!J35</f>
        <v>0</v>
      </c>
      <c r="AY55" s="120">
        <f>'SO-00 - Ostatní a vedlejš...'!J36</f>
        <v>0</v>
      </c>
      <c r="AZ55" s="120">
        <f>'SO-00 - Ostatní a vedlejš...'!F33</f>
        <v>0</v>
      </c>
      <c r="BA55" s="120">
        <f>'SO-00 - Ostatní a vedlejš...'!F34</f>
        <v>0</v>
      </c>
      <c r="BB55" s="120">
        <f>'SO-00 - Ostatní a vedlejš...'!F35</f>
        <v>0</v>
      </c>
      <c r="BC55" s="120">
        <f>'SO-00 - Ostatní a vedlejš...'!F36</f>
        <v>0</v>
      </c>
      <c r="BD55" s="122">
        <f>'SO-00 - Ostatní a vedlejš...'!F37</f>
        <v>0</v>
      </c>
      <c r="BE55" s="7"/>
      <c r="BT55" s="123" t="s">
        <v>78</v>
      </c>
      <c r="BV55" s="123" t="s">
        <v>72</v>
      </c>
      <c r="BW55" s="123" t="s">
        <v>79</v>
      </c>
      <c r="BX55" s="123" t="s">
        <v>5</v>
      </c>
      <c r="CL55" s="123" t="s">
        <v>19</v>
      </c>
      <c r="CM55" s="123" t="s">
        <v>80</v>
      </c>
    </row>
    <row r="56" s="7" customFormat="1" ht="24.75" customHeight="1">
      <c r="A56" s="111" t="s">
        <v>74</v>
      </c>
      <c r="B56" s="112"/>
      <c r="C56" s="113"/>
      <c r="D56" s="114" t="s">
        <v>81</v>
      </c>
      <c r="E56" s="114"/>
      <c r="F56" s="114"/>
      <c r="G56" s="114"/>
      <c r="H56" s="114"/>
      <c r="I56" s="115"/>
      <c r="J56" s="114" t="s">
        <v>82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'SO-01_1 - Úprava zátopy'!J30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77</v>
      </c>
      <c r="AR56" s="118"/>
      <c r="AS56" s="119">
        <v>0</v>
      </c>
      <c r="AT56" s="120">
        <f>ROUND(SUM(AV56:AW56),2)</f>
        <v>0</v>
      </c>
      <c r="AU56" s="121">
        <f>'SO-01_1 - Úprava zátopy'!P82</f>
        <v>0</v>
      </c>
      <c r="AV56" s="120">
        <f>'SO-01_1 - Úprava zátopy'!J33</f>
        <v>0</v>
      </c>
      <c r="AW56" s="120">
        <f>'SO-01_1 - Úprava zátopy'!J34</f>
        <v>0</v>
      </c>
      <c r="AX56" s="120">
        <f>'SO-01_1 - Úprava zátopy'!J35</f>
        <v>0</v>
      </c>
      <c r="AY56" s="120">
        <f>'SO-01_1 - Úprava zátopy'!J36</f>
        <v>0</v>
      </c>
      <c r="AZ56" s="120">
        <f>'SO-01_1 - Úprava zátopy'!F33</f>
        <v>0</v>
      </c>
      <c r="BA56" s="120">
        <f>'SO-01_1 - Úprava zátopy'!F34</f>
        <v>0</v>
      </c>
      <c r="BB56" s="120">
        <f>'SO-01_1 - Úprava zátopy'!F35</f>
        <v>0</v>
      </c>
      <c r="BC56" s="120">
        <f>'SO-01_1 - Úprava zátopy'!F36</f>
        <v>0</v>
      </c>
      <c r="BD56" s="122">
        <f>'SO-01_1 - Úprava zátopy'!F37</f>
        <v>0</v>
      </c>
      <c r="BE56" s="7"/>
      <c r="BT56" s="123" t="s">
        <v>78</v>
      </c>
      <c r="BV56" s="123" t="s">
        <v>72</v>
      </c>
      <c r="BW56" s="123" t="s">
        <v>83</v>
      </c>
      <c r="BX56" s="123" t="s">
        <v>5</v>
      </c>
      <c r="CL56" s="123" t="s">
        <v>19</v>
      </c>
      <c r="CM56" s="123" t="s">
        <v>80</v>
      </c>
    </row>
    <row r="57" s="7" customFormat="1" ht="24.75" customHeight="1">
      <c r="A57" s="111" t="s">
        <v>74</v>
      </c>
      <c r="B57" s="112"/>
      <c r="C57" s="113"/>
      <c r="D57" s="114" t="s">
        <v>84</v>
      </c>
      <c r="E57" s="114"/>
      <c r="F57" s="114"/>
      <c r="G57" s="114"/>
      <c r="H57" s="114"/>
      <c r="I57" s="115"/>
      <c r="J57" s="114" t="s">
        <v>85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'SO-01_2 - Hráz'!J30</f>
        <v>0</v>
      </c>
      <c r="AH57" s="115"/>
      <c r="AI57" s="115"/>
      <c r="AJ57" s="115"/>
      <c r="AK57" s="115"/>
      <c r="AL57" s="115"/>
      <c r="AM57" s="115"/>
      <c r="AN57" s="116">
        <f>SUM(AG57,AT57)</f>
        <v>0</v>
      </c>
      <c r="AO57" s="115"/>
      <c r="AP57" s="115"/>
      <c r="AQ57" s="117" t="s">
        <v>77</v>
      </c>
      <c r="AR57" s="118"/>
      <c r="AS57" s="119">
        <v>0</v>
      </c>
      <c r="AT57" s="120">
        <f>ROUND(SUM(AV57:AW57),2)</f>
        <v>0</v>
      </c>
      <c r="AU57" s="121">
        <f>'SO-01_2 - Hráz'!P87</f>
        <v>0</v>
      </c>
      <c r="AV57" s="120">
        <f>'SO-01_2 - Hráz'!J33</f>
        <v>0</v>
      </c>
      <c r="AW57" s="120">
        <f>'SO-01_2 - Hráz'!J34</f>
        <v>0</v>
      </c>
      <c r="AX57" s="120">
        <f>'SO-01_2 - Hráz'!J35</f>
        <v>0</v>
      </c>
      <c r="AY57" s="120">
        <f>'SO-01_2 - Hráz'!J36</f>
        <v>0</v>
      </c>
      <c r="AZ57" s="120">
        <f>'SO-01_2 - Hráz'!F33</f>
        <v>0</v>
      </c>
      <c r="BA57" s="120">
        <f>'SO-01_2 - Hráz'!F34</f>
        <v>0</v>
      </c>
      <c r="BB57" s="120">
        <f>'SO-01_2 - Hráz'!F35</f>
        <v>0</v>
      </c>
      <c r="BC57" s="120">
        <f>'SO-01_2 - Hráz'!F36</f>
        <v>0</v>
      </c>
      <c r="BD57" s="122">
        <f>'SO-01_2 - Hráz'!F37</f>
        <v>0</v>
      </c>
      <c r="BE57" s="7"/>
      <c r="BT57" s="123" t="s">
        <v>78</v>
      </c>
      <c r="BV57" s="123" t="s">
        <v>72</v>
      </c>
      <c r="BW57" s="123" t="s">
        <v>86</v>
      </c>
      <c r="BX57" s="123" t="s">
        <v>5</v>
      </c>
      <c r="CL57" s="123" t="s">
        <v>19</v>
      </c>
      <c r="CM57" s="123" t="s">
        <v>80</v>
      </c>
    </row>
    <row r="58" s="7" customFormat="1" ht="24.75" customHeight="1">
      <c r="A58" s="111" t="s">
        <v>74</v>
      </c>
      <c r="B58" s="112"/>
      <c r="C58" s="113"/>
      <c r="D58" s="114" t="s">
        <v>87</v>
      </c>
      <c r="E58" s="114"/>
      <c r="F58" s="114"/>
      <c r="G58" s="114"/>
      <c r="H58" s="114"/>
      <c r="I58" s="115"/>
      <c r="J58" s="114" t="s">
        <v>88</v>
      </c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114"/>
      <c r="AB58" s="114"/>
      <c r="AC58" s="114"/>
      <c r="AD58" s="114"/>
      <c r="AE58" s="114"/>
      <c r="AF58" s="114"/>
      <c r="AG58" s="116">
        <f>'SO-01_3 - Sdružený objekt'!J30</f>
        <v>0</v>
      </c>
      <c r="AH58" s="115"/>
      <c r="AI58" s="115"/>
      <c r="AJ58" s="115"/>
      <c r="AK58" s="115"/>
      <c r="AL58" s="115"/>
      <c r="AM58" s="115"/>
      <c r="AN58" s="116">
        <f>SUM(AG58,AT58)</f>
        <v>0</v>
      </c>
      <c r="AO58" s="115"/>
      <c r="AP58" s="115"/>
      <c r="AQ58" s="117" t="s">
        <v>77</v>
      </c>
      <c r="AR58" s="118"/>
      <c r="AS58" s="119">
        <v>0</v>
      </c>
      <c r="AT58" s="120">
        <f>ROUND(SUM(AV58:AW58),2)</f>
        <v>0</v>
      </c>
      <c r="AU58" s="121">
        <f>'SO-01_3 - Sdružený objekt'!P89</f>
        <v>0</v>
      </c>
      <c r="AV58" s="120">
        <f>'SO-01_3 - Sdružený objekt'!J33</f>
        <v>0</v>
      </c>
      <c r="AW58" s="120">
        <f>'SO-01_3 - Sdružený objekt'!J34</f>
        <v>0</v>
      </c>
      <c r="AX58" s="120">
        <f>'SO-01_3 - Sdružený objekt'!J35</f>
        <v>0</v>
      </c>
      <c r="AY58" s="120">
        <f>'SO-01_3 - Sdružený objekt'!J36</f>
        <v>0</v>
      </c>
      <c r="AZ58" s="120">
        <f>'SO-01_3 - Sdružený objekt'!F33</f>
        <v>0</v>
      </c>
      <c r="BA58" s="120">
        <f>'SO-01_3 - Sdružený objekt'!F34</f>
        <v>0</v>
      </c>
      <c r="BB58" s="120">
        <f>'SO-01_3 - Sdružený objekt'!F35</f>
        <v>0</v>
      </c>
      <c r="BC58" s="120">
        <f>'SO-01_3 - Sdružený objekt'!F36</f>
        <v>0</v>
      </c>
      <c r="BD58" s="122">
        <f>'SO-01_3 - Sdružený objekt'!F37</f>
        <v>0</v>
      </c>
      <c r="BE58" s="7"/>
      <c r="BT58" s="123" t="s">
        <v>78</v>
      </c>
      <c r="BV58" s="123" t="s">
        <v>72</v>
      </c>
      <c r="BW58" s="123" t="s">
        <v>89</v>
      </c>
      <c r="BX58" s="123" t="s">
        <v>5</v>
      </c>
      <c r="CL58" s="123" t="s">
        <v>19</v>
      </c>
      <c r="CM58" s="123" t="s">
        <v>80</v>
      </c>
    </row>
    <row r="59" s="7" customFormat="1" ht="24.75" customHeight="1">
      <c r="A59" s="111" t="s">
        <v>74</v>
      </c>
      <c r="B59" s="112"/>
      <c r="C59" s="113"/>
      <c r="D59" s="114" t="s">
        <v>90</v>
      </c>
      <c r="E59" s="114"/>
      <c r="F59" s="114"/>
      <c r="G59" s="114"/>
      <c r="H59" s="114"/>
      <c r="I59" s="115"/>
      <c r="J59" s="114" t="s">
        <v>91</v>
      </c>
      <c r="K59" s="114"/>
      <c r="L59" s="114"/>
      <c r="M59" s="114"/>
      <c r="N59" s="114"/>
      <c r="O59" s="114"/>
      <c r="P59" s="114"/>
      <c r="Q59" s="114"/>
      <c r="R59" s="114"/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6">
        <f>'SO-01_5 - Záchytná zdrž'!J30</f>
        <v>0</v>
      </c>
      <c r="AH59" s="115"/>
      <c r="AI59" s="115"/>
      <c r="AJ59" s="115"/>
      <c r="AK59" s="115"/>
      <c r="AL59" s="115"/>
      <c r="AM59" s="115"/>
      <c r="AN59" s="116">
        <f>SUM(AG59,AT59)</f>
        <v>0</v>
      </c>
      <c r="AO59" s="115"/>
      <c r="AP59" s="115"/>
      <c r="AQ59" s="117" t="s">
        <v>77</v>
      </c>
      <c r="AR59" s="118"/>
      <c r="AS59" s="119">
        <v>0</v>
      </c>
      <c r="AT59" s="120">
        <f>ROUND(SUM(AV59:AW59),2)</f>
        <v>0</v>
      </c>
      <c r="AU59" s="121">
        <f>'SO-01_5 - Záchytná zdrž'!P83</f>
        <v>0</v>
      </c>
      <c r="AV59" s="120">
        <f>'SO-01_5 - Záchytná zdrž'!J33</f>
        <v>0</v>
      </c>
      <c r="AW59" s="120">
        <f>'SO-01_5 - Záchytná zdrž'!J34</f>
        <v>0</v>
      </c>
      <c r="AX59" s="120">
        <f>'SO-01_5 - Záchytná zdrž'!J35</f>
        <v>0</v>
      </c>
      <c r="AY59" s="120">
        <f>'SO-01_5 - Záchytná zdrž'!J36</f>
        <v>0</v>
      </c>
      <c r="AZ59" s="120">
        <f>'SO-01_5 - Záchytná zdrž'!F33</f>
        <v>0</v>
      </c>
      <c r="BA59" s="120">
        <f>'SO-01_5 - Záchytná zdrž'!F34</f>
        <v>0</v>
      </c>
      <c r="BB59" s="120">
        <f>'SO-01_5 - Záchytná zdrž'!F35</f>
        <v>0</v>
      </c>
      <c r="BC59" s="120">
        <f>'SO-01_5 - Záchytná zdrž'!F36</f>
        <v>0</v>
      </c>
      <c r="BD59" s="122">
        <f>'SO-01_5 - Záchytná zdrž'!F37</f>
        <v>0</v>
      </c>
      <c r="BE59" s="7"/>
      <c r="BT59" s="123" t="s">
        <v>78</v>
      </c>
      <c r="BV59" s="123" t="s">
        <v>72</v>
      </c>
      <c r="BW59" s="123" t="s">
        <v>92</v>
      </c>
      <c r="BX59" s="123" t="s">
        <v>5</v>
      </c>
      <c r="CL59" s="123" t="s">
        <v>19</v>
      </c>
      <c r="CM59" s="123" t="s">
        <v>80</v>
      </c>
    </row>
    <row r="60" s="7" customFormat="1" ht="16.5" customHeight="1">
      <c r="A60" s="111" t="s">
        <v>74</v>
      </c>
      <c r="B60" s="112"/>
      <c r="C60" s="113"/>
      <c r="D60" s="114" t="s">
        <v>93</v>
      </c>
      <c r="E60" s="114"/>
      <c r="F60" s="114"/>
      <c r="G60" s="114"/>
      <c r="H60" s="114"/>
      <c r="I60" s="115"/>
      <c r="J60" s="114" t="s">
        <v>94</v>
      </c>
      <c r="K60" s="114"/>
      <c r="L60" s="114"/>
      <c r="M60" s="114"/>
      <c r="N60" s="114"/>
      <c r="O60" s="114"/>
      <c r="P60" s="114"/>
      <c r="Q60" s="114"/>
      <c r="R60" s="114"/>
      <c r="S60" s="114"/>
      <c r="T60" s="114"/>
      <c r="U60" s="114"/>
      <c r="V60" s="114"/>
      <c r="W60" s="114"/>
      <c r="X60" s="114"/>
      <c r="Y60" s="114"/>
      <c r="Z60" s="114"/>
      <c r="AA60" s="114"/>
      <c r="AB60" s="114"/>
      <c r="AC60" s="114"/>
      <c r="AD60" s="114"/>
      <c r="AE60" s="114"/>
      <c r="AF60" s="114"/>
      <c r="AG60" s="116">
        <f>'SO-02 - Cesta C27'!J30</f>
        <v>0</v>
      </c>
      <c r="AH60" s="115"/>
      <c r="AI60" s="115"/>
      <c r="AJ60" s="115"/>
      <c r="AK60" s="115"/>
      <c r="AL60" s="115"/>
      <c r="AM60" s="115"/>
      <c r="AN60" s="116">
        <f>SUM(AG60,AT60)</f>
        <v>0</v>
      </c>
      <c r="AO60" s="115"/>
      <c r="AP60" s="115"/>
      <c r="AQ60" s="117" t="s">
        <v>77</v>
      </c>
      <c r="AR60" s="118"/>
      <c r="AS60" s="124">
        <v>0</v>
      </c>
      <c r="AT60" s="125">
        <f>ROUND(SUM(AV60:AW60),2)</f>
        <v>0</v>
      </c>
      <c r="AU60" s="126">
        <f>'SO-02 - Cesta C27'!P88</f>
        <v>0</v>
      </c>
      <c r="AV60" s="125">
        <f>'SO-02 - Cesta C27'!J33</f>
        <v>0</v>
      </c>
      <c r="AW60" s="125">
        <f>'SO-02 - Cesta C27'!J34</f>
        <v>0</v>
      </c>
      <c r="AX60" s="125">
        <f>'SO-02 - Cesta C27'!J35</f>
        <v>0</v>
      </c>
      <c r="AY60" s="125">
        <f>'SO-02 - Cesta C27'!J36</f>
        <v>0</v>
      </c>
      <c r="AZ60" s="125">
        <f>'SO-02 - Cesta C27'!F33</f>
        <v>0</v>
      </c>
      <c r="BA60" s="125">
        <f>'SO-02 - Cesta C27'!F34</f>
        <v>0</v>
      </c>
      <c r="BB60" s="125">
        <f>'SO-02 - Cesta C27'!F35</f>
        <v>0</v>
      </c>
      <c r="BC60" s="125">
        <f>'SO-02 - Cesta C27'!F36</f>
        <v>0</v>
      </c>
      <c r="BD60" s="127">
        <f>'SO-02 - Cesta C27'!F37</f>
        <v>0</v>
      </c>
      <c r="BE60" s="7"/>
      <c r="BT60" s="123" t="s">
        <v>78</v>
      </c>
      <c r="BV60" s="123" t="s">
        <v>72</v>
      </c>
      <c r="BW60" s="123" t="s">
        <v>95</v>
      </c>
      <c r="BX60" s="123" t="s">
        <v>5</v>
      </c>
      <c r="CL60" s="123" t="s">
        <v>19</v>
      </c>
      <c r="CM60" s="123" t="s">
        <v>80</v>
      </c>
    </row>
    <row r="61" s="2" customFormat="1" ht="30" customHeight="1">
      <c r="A61" s="38"/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  <c r="AF61" s="40"/>
      <c r="AG61" s="40"/>
      <c r="AH61" s="40"/>
      <c r="AI61" s="40"/>
      <c r="AJ61" s="40"/>
      <c r="AK61" s="40"/>
      <c r="AL61" s="40"/>
      <c r="AM61" s="40"/>
      <c r="AN61" s="40"/>
      <c r="AO61" s="40"/>
      <c r="AP61" s="40"/>
      <c r="AQ61" s="40"/>
      <c r="AR61" s="44"/>
      <c r="AS61" s="38"/>
      <c r="AT61" s="38"/>
      <c r="AU61" s="38"/>
      <c r="AV61" s="38"/>
      <c r="AW61" s="38"/>
      <c r="AX61" s="38"/>
      <c r="AY61" s="38"/>
      <c r="AZ61" s="38"/>
      <c r="BA61" s="38"/>
      <c r="BB61" s="38"/>
      <c r="BC61" s="38"/>
      <c r="BD61" s="38"/>
      <c r="BE61" s="38"/>
    </row>
    <row r="62" s="2" customFormat="1" ht="6.96" customHeight="1">
      <c r="A62" s="38"/>
      <c r="B62" s="59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44"/>
      <c r="AS62" s="38"/>
      <c r="AT62" s="38"/>
      <c r="AU62" s="38"/>
      <c r="AV62" s="38"/>
      <c r="AW62" s="38"/>
      <c r="AX62" s="38"/>
      <c r="AY62" s="38"/>
      <c r="AZ62" s="38"/>
      <c r="BA62" s="38"/>
      <c r="BB62" s="38"/>
      <c r="BC62" s="38"/>
      <c r="BD62" s="38"/>
      <c r="BE62" s="38"/>
    </row>
  </sheetData>
  <sheetProtection sheet="1" formatColumns="0" formatRows="0" objects="1" scenarios="1" spinCount="100000" saltValue="0hIhy7Y7pa3QonKpXW7hLIJBbKJMJ6TfqP+2qJAFwEaCBbY8jQjY++rP45w8xH9hxNKq+vQnliSxOjviBdgneA==" hashValue="eNyCa7w/RzprRfkMDYowGmHz07qO5+ApePuF2RL+b0O3pWcMgfNXFfNWfWKN1KxJGbxltHbeanf6I/ZfqF78LQ==" algorithmName="SHA-512" password="CC35"/>
  <mergeCells count="62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-00 - Ostatní a vedlejš...'!C2" display="/"/>
    <hyperlink ref="A56" location="'SO-01_1 - Úprava zátopy'!C2" display="/"/>
    <hyperlink ref="A57" location="'SO-01_2 - Hráz'!C2" display="/"/>
    <hyperlink ref="A58" location="'SO-01_3 - Sdružený objekt'!C2" display="/"/>
    <hyperlink ref="A59" location="'SO-01_5 - Záchytná zdrž'!C2" display="/"/>
    <hyperlink ref="A60" location="'SO-02 - Cesta C27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79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80</v>
      </c>
    </row>
    <row r="4" s="1" customFormat="1" ht="24.96" customHeight="1">
      <c r="B4" s="20"/>
      <c r="D4" s="130" t="s">
        <v>96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Rybník R2 s cestou C27 na hráz v k.ú. Třebihošť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97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98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20. 9. 2021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28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33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28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34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36</v>
      </c>
      <c r="E30" s="38"/>
      <c r="F30" s="38"/>
      <c r="G30" s="38"/>
      <c r="H30" s="38"/>
      <c r="I30" s="38"/>
      <c r="J30" s="144">
        <f>ROUND(J80,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38</v>
      </c>
      <c r="G32" s="38"/>
      <c r="H32" s="38"/>
      <c r="I32" s="145" t="s">
        <v>37</v>
      </c>
      <c r="J32" s="145" t="s">
        <v>39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40</v>
      </c>
      <c r="E33" s="132" t="s">
        <v>41</v>
      </c>
      <c r="F33" s="147">
        <f>ROUND((SUM(BE80:BE96)),  2)</f>
        <v>0</v>
      </c>
      <c r="G33" s="38"/>
      <c r="H33" s="38"/>
      <c r="I33" s="148">
        <v>0.20999999999999999</v>
      </c>
      <c r="J33" s="147">
        <f>ROUND(((SUM(BE80:BE96))*I33),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42</v>
      </c>
      <c r="F34" s="147">
        <f>ROUND((SUM(BF80:BF96)),  2)</f>
        <v>0</v>
      </c>
      <c r="G34" s="38"/>
      <c r="H34" s="38"/>
      <c r="I34" s="148">
        <v>0.14999999999999999</v>
      </c>
      <c r="J34" s="147">
        <f>ROUND(((SUM(BF80:BF96))*I34),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43</v>
      </c>
      <c r="F35" s="147">
        <f>ROUND((SUM(BG80:BG96)),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44</v>
      </c>
      <c r="F36" s="147">
        <f>ROUND((SUM(BH80:BH96)),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45</v>
      </c>
      <c r="F37" s="147">
        <f>ROUND((SUM(BI80:BI96)),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46</v>
      </c>
      <c r="E39" s="151"/>
      <c r="F39" s="151"/>
      <c r="G39" s="152" t="s">
        <v>47</v>
      </c>
      <c r="H39" s="153" t="s">
        <v>48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99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Rybník R2 s cestou C27 na hráz v k.ú. Třebihošť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97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SO-00 - Ostatní a vedlejší náklady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Třebihošť</v>
      </c>
      <c r="G52" s="40"/>
      <c r="H52" s="40"/>
      <c r="I52" s="32" t="s">
        <v>23</v>
      </c>
      <c r="J52" s="72" t="str">
        <f>IF(J12="","",J12)</f>
        <v>20. 9. 2021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33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100</v>
      </c>
      <c r="D57" s="162"/>
      <c r="E57" s="162"/>
      <c r="F57" s="162"/>
      <c r="G57" s="162"/>
      <c r="H57" s="162"/>
      <c r="I57" s="162"/>
      <c r="J57" s="163" t="s">
        <v>101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68</v>
      </c>
      <c r="D59" s="40"/>
      <c r="E59" s="40"/>
      <c r="F59" s="40"/>
      <c r="G59" s="40"/>
      <c r="H59" s="40"/>
      <c r="I59" s="40"/>
      <c r="J59" s="102">
        <f>J80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102</v>
      </c>
    </row>
    <row r="60" s="9" customFormat="1" ht="24.96" customHeight="1">
      <c r="A60" s="9"/>
      <c r="B60" s="165"/>
      <c r="C60" s="166"/>
      <c r="D60" s="167" t="s">
        <v>103</v>
      </c>
      <c r="E60" s="168"/>
      <c r="F60" s="168"/>
      <c r="G60" s="168"/>
      <c r="H60" s="168"/>
      <c r="I60" s="168"/>
      <c r="J60" s="169">
        <f>J81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8"/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13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6.96" customHeight="1">
      <c r="A62" s="38"/>
      <c r="B62" s="59"/>
      <c r="C62" s="60"/>
      <c r="D62" s="60"/>
      <c r="E62" s="60"/>
      <c r="F62" s="60"/>
      <c r="G62" s="60"/>
      <c r="H62" s="60"/>
      <c r="I62" s="60"/>
      <c r="J62" s="60"/>
      <c r="K62" s="60"/>
      <c r="L62" s="13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6" s="2" customFormat="1" ht="6.96" customHeight="1">
      <c r="A66" s="38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24.96" customHeight="1">
      <c r="A67" s="38"/>
      <c r="B67" s="39"/>
      <c r="C67" s="23" t="s">
        <v>104</v>
      </c>
      <c r="D67" s="40"/>
      <c r="E67" s="40"/>
      <c r="F67" s="40"/>
      <c r="G67" s="40"/>
      <c r="H67" s="40"/>
      <c r="I67" s="40"/>
      <c r="J67" s="40"/>
      <c r="K67" s="40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6.96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12" customHeight="1">
      <c r="A69" s="38"/>
      <c r="B69" s="39"/>
      <c r="C69" s="32" t="s">
        <v>16</v>
      </c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6.5" customHeight="1">
      <c r="A70" s="38"/>
      <c r="B70" s="39"/>
      <c r="C70" s="40"/>
      <c r="D70" s="40"/>
      <c r="E70" s="160" t="str">
        <f>E7</f>
        <v>Rybník R2 s cestou C27 na hráz v k.ú. Třebihošť</v>
      </c>
      <c r="F70" s="32"/>
      <c r="G70" s="32"/>
      <c r="H70" s="32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97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6.5" customHeight="1">
      <c r="A72" s="38"/>
      <c r="B72" s="39"/>
      <c r="C72" s="40"/>
      <c r="D72" s="40"/>
      <c r="E72" s="69" t="str">
        <f>E9</f>
        <v>SO-00 - Ostatní a vedlejší náklady</v>
      </c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21</v>
      </c>
      <c r="D74" s="40"/>
      <c r="E74" s="40"/>
      <c r="F74" s="27" t="str">
        <f>F12</f>
        <v>Třebihošť</v>
      </c>
      <c r="G74" s="40"/>
      <c r="H74" s="40"/>
      <c r="I74" s="32" t="s">
        <v>23</v>
      </c>
      <c r="J74" s="72" t="str">
        <f>IF(J12="","",J12)</f>
        <v>20. 9. 2021</v>
      </c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5.15" customHeight="1">
      <c r="A76" s="38"/>
      <c r="B76" s="39"/>
      <c r="C76" s="32" t="s">
        <v>25</v>
      </c>
      <c r="D76" s="40"/>
      <c r="E76" s="40"/>
      <c r="F76" s="27" t="str">
        <f>E15</f>
        <v xml:space="preserve"> </v>
      </c>
      <c r="G76" s="40"/>
      <c r="H76" s="40"/>
      <c r="I76" s="32" t="s">
        <v>31</v>
      </c>
      <c r="J76" s="36" t="str">
        <f>E21</f>
        <v xml:space="preserve"> </v>
      </c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5.15" customHeight="1">
      <c r="A77" s="38"/>
      <c r="B77" s="39"/>
      <c r="C77" s="32" t="s">
        <v>29</v>
      </c>
      <c r="D77" s="40"/>
      <c r="E77" s="40"/>
      <c r="F77" s="27" t="str">
        <f>IF(E18="","",E18)</f>
        <v>Vyplň údaj</v>
      </c>
      <c r="G77" s="40"/>
      <c r="H77" s="40"/>
      <c r="I77" s="32" t="s">
        <v>33</v>
      </c>
      <c r="J77" s="36" t="str">
        <f>E24</f>
        <v xml:space="preserve"> 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0.32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10" customFormat="1" ht="29.28" customHeight="1">
      <c r="A79" s="171"/>
      <c r="B79" s="172"/>
      <c r="C79" s="173" t="s">
        <v>105</v>
      </c>
      <c r="D79" s="174" t="s">
        <v>55</v>
      </c>
      <c r="E79" s="174" t="s">
        <v>51</v>
      </c>
      <c r="F79" s="174" t="s">
        <v>52</v>
      </c>
      <c r="G79" s="174" t="s">
        <v>106</v>
      </c>
      <c r="H79" s="174" t="s">
        <v>107</v>
      </c>
      <c r="I79" s="174" t="s">
        <v>108</v>
      </c>
      <c r="J79" s="175" t="s">
        <v>101</v>
      </c>
      <c r="K79" s="176" t="s">
        <v>109</v>
      </c>
      <c r="L79" s="177"/>
      <c r="M79" s="92" t="s">
        <v>19</v>
      </c>
      <c r="N79" s="93" t="s">
        <v>40</v>
      </c>
      <c r="O79" s="93" t="s">
        <v>110</v>
      </c>
      <c r="P79" s="93" t="s">
        <v>111</v>
      </c>
      <c r="Q79" s="93" t="s">
        <v>112</v>
      </c>
      <c r="R79" s="93" t="s">
        <v>113</v>
      </c>
      <c r="S79" s="93" t="s">
        <v>114</v>
      </c>
      <c r="T79" s="94" t="s">
        <v>115</v>
      </c>
      <c r="U79" s="171"/>
      <c r="V79" s="171"/>
      <c r="W79" s="171"/>
      <c r="X79" s="171"/>
      <c r="Y79" s="171"/>
      <c r="Z79" s="171"/>
      <c r="AA79" s="171"/>
      <c r="AB79" s="171"/>
      <c r="AC79" s="171"/>
      <c r="AD79" s="171"/>
      <c r="AE79" s="171"/>
    </row>
    <row r="80" s="2" customFormat="1" ht="22.8" customHeight="1">
      <c r="A80" s="38"/>
      <c r="B80" s="39"/>
      <c r="C80" s="99" t="s">
        <v>116</v>
      </c>
      <c r="D80" s="40"/>
      <c r="E80" s="40"/>
      <c r="F80" s="40"/>
      <c r="G80" s="40"/>
      <c r="H80" s="40"/>
      <c r="I80" s="40"/>
      <c r="J80" s="178">
        <f>BK80</f>
        <v>0</v>
      </c>
      <c r="K80" s="40"/>
      <c r="L80" s="44"/>
      <c r="M80" s="95"/>
      <c r="N80" s="179"/>
      <c r="O80" s="96"/>
      <c r="P80" s="180">
        <f>P81</f>
        <v>0</v>
      </c>
      <c r="Q80" s="96"/>
      <c r="R80" s="180">
        <f>R81</f>
        <v>0</v>
      </c>
      <c r="S80" s="96"/>
      <c r="T80" s="181">
        <f>T81</f>
        <v>0</v>
      </c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T80" s="17" t="s">
        <v>69</v>
      </c>
      <c r="AU80" s="17" t="s">
        <v>102</v>
      </c>
      <c r="BK80" s="182">
        <f>BK81</f>
        <v>0</v>
      </c>
    </row>
    <row r="81" s="11" customFormat="1" ht="25.92" customHeight="1">
      <c r="A81" s="11"/>
      <c r="B81" s="183"/>
      <c r="C81" s="184"/>
      <c r="D81" s="185" t="s">
        <v>69</v>
      </c>
      <c r="E81" s="186" t="s">
        <v>117</v>
      </c>
      <c r="F81" s="186" t="s">
        <v>118</v>
      </c>
      <c r="G81" s="184"/>
      <c r="H81" s="184"/>
      <c r="I81" s="187"/>
      <c r="J81" s="188">
        <f>BK81</f>
        <v>0</v>
      </c>
      <c r="K81" s="184"/>
      <c r="L81" s="189"/>
      <c r="M81" s="190"/>
      <c r="N81" s="191"/>
      <c r="O81" s="191"/>
      <c r="P81" s="192">
        <f>SUM(P82:P96)</f>
        <v>0</v>
      </c>
      <c r="Q81" s="191"/>
      <c r="R81" s="192">
        <f>SUM(R82:R96)</f>
        <v>0</v>
      </c>
      <c r="S81" s="191"/>
      <c r="T81" s="193">
        <f>SUM(T82:T96)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4" t="s">
        <v>119</v>
      </c>
      <c r="AT81" s="195" t="s">
        <v>69</v>
      </c>
      <c r="AU81" s="195" t="s">
        <v>70</v>
      </c>
      <c r="AY81" s="194" t="s">
        <v>120</v>
      </c>
      <c r="BK81" s="196">
        <f>SUM(BK82:BK96)</f>
        <v>0</v>
      </c>
    </row>
    <row r="82" s="2" customFormat="1" ht="24.15" customHeight="1">
      <c r="A82" s="38"/>
      <c r="B82" s="39"/>
      <c r="C82" s="197" t="s">
        <v>78</v>
      </c>
      <c r="D82" s="197" t="s">
        <v>121</v>
      </c>
      <c r="E82" s="198" t="s">
        <v>122</v>
      </c>
      <c r="F82" s="199" t="s">
        <v>123</v>
      </c>
      <c r="G82" s="200" t="s">
        <v>124</v>
      </c>
      <c r="H82" s="201">
        <v>1</v>
      </c>
      <c r="I82" s="202"/>
      <c r="J82" s="203">
        <f>ROUND(I82*H82,2)</f>
        <v>0</v>
      </c>
      <c r="K82" s="204"/>
      <c r="L82" s="44"/>
      <c r="M82" s="205" t="s">
        <v>19</v>
      </c>
      <c r="N82" s="206" t="s">
        <v>41</v>
      </c>
      <c r="O82" s="84"/>
      <c r="P82" s="207">
        <f>O82*H82</f>
        <v>0</v>
      </c>
      <c r="Q82" s="207">
        <v>0</v>
      </c>
      <c r="R82" s="207">
        <f>Q82*H82</f>
        <v>0</v>
      </c>
      <c r="S82" s="207">
        <v>0</v>
      </c>
      <c r="T82" s="208">
        <f>S82*H82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R82" s="209" t="s">
        <v>125</v>
      </c>
      <c r="AT82" s="209" t="s">
        <v>121</v>
      </c>
      <c r="AU82" s="209" t="s">
        <v>78</v>
      </c>
      <c r="AY82" s="17" t="s">
        <v>120</v>
      </c>
      <c r="BE82" s="210">
        <f>IF(N82="základní",J82,0)</f>
        <v>0</v>
      </c>
      <c r="BF82" s="210">
        <f>IF(N82="snížená",J82,0)</f>
        <v>0</v>
      </c>
      <c r="BG82" s="210">
        <f>IF(N82="zákl. přenesená",J82,0)</f>
        <v>0</v>
      </c>
      <c r="BH82" s="210">
        <f>IF(N82="sníž. přenesená",J82,0)</f>
        <v>0</v>
      </c>
      <c r="BI82" s="210">
        <f>IF(N82="nulová",J82,0)</f>
        <v>0</v>
      </c>
      <c r="BJ82" s="17" t="s">
        <v>78</v>
      </c>
      <c r="BK82" s="210">
        <f>ROUND(I82*H82,2)</f>
        <v>0</v>
      </c>
      <c r="BL82" s="17" t="s">
        <v>125</v>
      </c>
      <c r="BM82" s="209" t="s">
        <v>126</v>
      </c>
    </row>
    <row r="83" s="2" customFormat="1" ht="16.5" customHeight="1">
      <c r="A83" s="38"/>
      <c r="B83" s="39"/>
      <c r="C83" s="197" t="s">
        <v>80</v>
      </c>
      <c r="D83" s="197" t="s">
        <v>121</v>
      </c>
      <c r="E83" s="198" t="s">
        <v>127</v>
      </c>
      <c r="F83" s="199" t="s">
        <v>128</v>
      </c>
      <c r="G83" s="200" t="s">
        <v>124</v>
      </c>
      <c r="H83" s="201">
        <v>1</v>
      </c>
      <c r="I83" s="202"/>
      <c r="J83" s="203">
        <f>ROUND(I83*H83,2)</f>
        <v>0</v>
      </c>
      <c r="K83" s="204"/>
      <c r="L83" s="44"/>
      <c r="M83" s="205" t="s">
        <v>19</v>
      </c>
      <c r="N83" s="206" t="s">
        <v>41</v>
      </c>
      <c r="O83" s="84"/>
      <c r="P83" s="207">
        <f>O83*H83</f>
        <v>0</v>
      </c>
      <c r="Q83" s="207">
        <v>0</v>
      </c>
      <c r="R83" s="207">
        <f>Q83*H83</f>
        <v>0</v>
      </c>
      <c r="S83" s="207">
        <v>0</v>
      </c>
      <c r="T83" s="208">
        <f>S83*H83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R83" s="209" t="s">
        <v>125</v>
      </c>
      <c r="AT83" s="209" t="s">
        <v>121</v>
      </c>
      <c r="AU83" s="209" t="s">
        <v>78</v>
      </c>
      <c r="AY83" s="17" t="s">
        <v>120</v>
      </c>
      <c r="BE83" s="210">
        <f>IF(N83="základní",J83,0)</f>
        <v>0</v>
      </c>
      <c r="BF83" s="210">
        <f>IF(N83="snížená",J83,0)</f>
        <v>0</v>
      </c>
      <c r="BG83" s="210">
        <f>IF(N83="zákl. přenesená",J83,0)</f>
        <v>0</v>
      </c>
      <c r="BH83" s="210">
        <f>IF(N83="sníž. přenesená",J83,0)</f>
        <v>0</v>
      </c>
      <c r="BI83" s="210">
        <f>IF(N83="nulová",J83,0)</f>
        <v>0</v>
      </c>
      <c r="BJ83" s="17" t="s">
        <v>78</v>
      </c>
      <c r="BK83" s="210">
        <f>ROUND(I83*H83,2)</f>
        <v>0</v>
      </c>
      <c r="BL83" s="17" t="s">
        <v>125</v>
      </c>
      <c r="BM83" s="209" t="s">
        <v>129</v>
      </c>
    </row>
    <row r="84" s="2" customFormat="1" ht="16.5" customHeight="1">
      <c r="A84" s="38"/>
      <c r="B84" s="39"/>
      <c r="C84" s="197" t="s">
        <v>130</v>
      </c>
      <c r="D84" s="197" t="s">
        <v>121</v>
      </c>
      <c r="E84" s="198" t="s">
        <v>131</v>
      </c>
      <c r="F84" s="199" t="s">
        <v>132</v>
      </c>
      <c r="G84" s="200" t="s">
        <v>124</v>
      </c>
      <c r="H84" s="201">
        <v>1</v>
      </c>
      <c r="I84" s="202"/>
      <c r="J84" s="203">
        <f>ROUND(I84*H84,2)</f>
        <v>0</v>
      </c>
      <c r="K84" s="204"/>
      <c r="L84" s="44"/>
      <c r="M84" s="205" t="s">
        <v>19</v>
      </c>
      <c r="N84" s="206" t="s">
        <v>41</v>
      </c>
      <c r="O84" s="84"/>
      <c r="P84" s="207">
        <f>O84*H84</f>
        <v>0</v>
      </c>
      <c r="Q84" s="207">
        <v>0</v>
      </c>
      <c r="R84" s="207">
        <f>Q84*H84</f>
        <v>0</v>
      </c>
      <c r="S84" s="207">
        <v>0</v>
      </c>
      <c r="T84" s="208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09" t="s">
        <v>125</v>
      </c>
      <c r="AT84" s="209" t="s">
        <v>121</v>
      </c>
      <c r="AU84" s="209" t="s">
        <v>78</v>
      </c>
      <c r="AY84" s="17" t="s">
        <v>120</v>
      </c>
      <c r="BE84" s="210">
        <f>IF(N84="základní",J84,0)</f>
        <v>0</v>
      </c>
      <c r="BF84" s="210">
        <f>IF(N84="snížená",J84,0)</f>
        <v>0</v>
      </c>
      <c r="BG84" s="210">
        <f>IF(N84="zákl. přenesená",J84,0)</f>
        <v>0</v>
      </c>
      <c r="BH84" s="210">
        <f>IF(N84="sníž. přenesená",J84,0)</f>
        <v>0</v>
      </c>
      <c r="BI84" s="210">
        <f>IF(N84="nulová",J84,0)</f>
        <v>0</v>
      </c>
      <c r="BJ84" s="17" t="s">
        <v>78</v>
      </c>
      <c r="BK84" s="210">
        <f>ROUND(I84*H84,2)</f>
        <v>0</v>
      </c>
      <c r="BL84" s="17" t="s">
        <v>125</v>
      </c>
      <c r="BM84" s="209" t="s">
        <v>133</v>
      </c>
    </row>
    <row r="85" s="2" customFormat="1" ht="16.5" customHeight="1">
      <c r="A85" s="38"/>
      <c r="B85" s="39"/>
      <c r="C85" s="197" t="s">
        <v>119</v>
      </c>
      <c r="D85" s="197" t="s">
        <v>121</v>
      </c>
      <c r="E85" s="198" t="s">
        <v>134</v>
      </c>
      <c r="F85" s="199" t="s">
        <v>135</v>
      </c>
      <c r="G85" s="200" t="s">
        <v>124</v>
      </c>
      <c r="H85" s="201">
        <v>1</v>
      </c>
      <c r="I85" s="202"/>
      <c r="J85" s="203">
        <f>ROUND(I85*H85,2)</f>
        <v>0</v>
      </c>
      <c r="K85" s="204"/>
      <c r="L85" s="44"/>
      <c r="M85" s="205" t="s">
        <v>19</v>
      </c>
      <c r="N85" s="206" t="s">
        <v>41</v>
      </c>
      <c r="O85" s="84"/>
      <c r="P85" s="207">
        <f>O85*H85</f>
        <v>0</v>
      </c>
      <c r="Q85" s="207">
        <v>0</v>
      </c>
      <c r="R85" s="207">
        <f>Q85*H85</f>
        <v>0</v>
      </c>
      <c r="S85" s="207">
        <v>0</v>
      </c>
      <c r="T85" s="208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209" t="s">
        <v>125</v>
      </c>
      <c r="AT85" s="209" t="s">
        <v>121</v>
      </c>
      <c r="AU85" s="209" t="s">
        <v>78</v>
      </c>
      <c r="AY85" s="17" t="s">
        <v>120</v>
      </c>
      <c r="BE85" s="210">
        <f>IF(N85="základní",J85,0)</f>
        <v>0</v>
      </c>
      <c r="BF85" s="210">
        <f>IF(N85="snížená",J85,0)</f>
        <v>0</v>
      </c>
      <c r="BG85" s="210">
        <f>IF(N85="zákl. přenesená",J85,0)</f>
        <v>0</v>
      </c>
      <c r="BH85" s="210">
        <f>IF(N85="sníž. přenesená",J85,0)</f>
        <v>0</v>
      </c>
      <c r="BI85" s="210">
        <f>IF(N85="nulová",J85,0)</f>
        <v>0</v>
      </c>
      <c r="BJ85" s="17" t="s">
        <v>78</v>
      </c>
      <c r="BK85" s="210">
        <f>ROUND(I85*H85,2)</f>
        <v>0</v>
      </c>
      <c r="BL85" s="17" t="s">
        <v>125</v>
      </c>
      <c r="BM85" s="209" t="s">
        <v>136</v>
      </c>
    </row>
    <row r="86" s="2" customFormat="1" ht="24.15" customHeight="1">
      <c r="A86" s="38"/>
      <c r="B86" s="39"/>
      <c r="C86" s="197" t="s">
        <v>137</v>
      </c>
      <c r="D86" s="197" t="s">
        <v>121</v>
      </c>
      <c r="E86" s="198" t="s">
        <v>138</v>
      </c>
      <c r="F86" s="199" t="s">
        <v>139</v>
      </c>
      <c r="G86" s="200" t="s">
        <v>124</v>
      </c>
      <c r="H86" s="201">
        <v>1</v>
      </c>
      <c r="I86" s="202"/>
      <c r="J86" s="203">
        <f>ROUND(I86*H86,2)</f>
        <v>0</v>
      </c>
      <c r="K86" s="204"/>
      <c r="L86" s="44"/>
      <c r="M86" s="205" t="s">
        <v>19</v>
      </c>
      <c r="N86" s="206" t="s">
        <v>41</v>
      </c>
      <c r="O86" s="84"/>
      <c r="P86" s="207">
        <f>O86*H86</f>
        <v>0</v>
      </c>
      <c r="Q86" s="207">
        <v>0</v>
      </c>
      <c r="R86" s="207">
        <f>Q86*H86</f>
        <v>0</v>
      </c>
      <c r="S86" s="207">
        <v>0</v>
      </c>
      <c r="T86" s="208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09" t="s">
        <v>125</v>
      </c>
      <c r="AT86" s="209" t="s">
        <v>121</v>
      </c>
      <c r="AU86" s="209" t="s">
        <v>78</v>
      </c>
      <c r="AY86" s="17" t="s">
        <v>120</v>
      </c>
      <c r="BE86" s="210">
        <f>IF(N86="základní",J86,0)</f>
        <v>0</v>
      </c>
      <c r="BF86" s="210">
        <f>IF(N86="snížená",J86,0)</f>
        <v>0</v>
      </c>
      <c r="BG86" s="210">
        <f>IF(N86="zákl. přenesená",J86,0)</f>
        <v>0</v>
      </c>
      <c r="BH86" s="210">
        <f>IF(N86="sníž. přenesená",J86,0)</f>
        <v>0</v>
      </c>
      <c r="BI86" s="210">
        <f>IF(N86="nulová",J86,0)</f>
        <v>0</v>
      </c>
      <c r="BJ86" s="17" t="s">
        <v>78</v>
      </c>
      <c r="BK86" s="210">
        <f>ROUND(I86*H86,2)</f>
        <v>0</v>
      </c>
      <c r="BL86" s="17" t="s">
        <v>125</v>
      </c>
      <c r="BM86" s="209" t="s">
        <v>140</v>
      </c>
    </row>
    <row r="87" s="2" customFormat="1" ht="16.5" customHeight="1">
      <c r="A87" s="38"/>
      <c r="B87" s="39"/>
      <c r="C87" s="197" t="s">
        <v>141</v>
      </c>
      <c r="D87" s="197" t="s">
        <v>121</v>
      </c>
      <c r="E87" s="198" t="s">
        <v>142</v>
      </c>
      <c r="F87" s="199" t="s">
        <v>143</v>
      </c>
      <c r="G87" s="200" t="s">
        <v>124</v>
      </c>
      <c r="H87" s="201">
        <v>1</v>
      </c>
      <c r="I87" s="202"/>
      <c r="J87" s="203">
        <f>ROUND(I87*H87,2)</f>
        <v>0</v>
      </c>
      <c r="K87" s="204"/>
      <c r="L87" s="44"/>
      <c r="M87" s="205" t="s">
        <v>19</v>
      </c>
      <c r="N87" s="206" t="s">
        <v>41</v>
      </c>
      <c r="O87" s="84"/>
      <c r="P87" s="207">
        <f>O87*H87</f>
        <v>0</v>
      </c>
      <c r="Q87" s="207">
        <v>0</v>
      </c>
      <c r="R87" s="207">
        <f>Q87*H87</f>
        <v>0</v>
      </c>
      <c r="S87" s="207">
        <v>0</v>
      </c>
      <c r="T87" s="208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09" t="s">
        <v>125</v>
      </c>
      <c r="AT87" s="209" t="s">
        <v>121</v>
      </c>
      <c r="AU87" s="209" t="s">
        <v>78</v>
      </c>
      <c r="AY87" s="17" t="s">
        <v>120</v>
      </c>
      <c r="BE87" s="210">
        <f>IF(N87="základní",J87,0)</f>
        <v>0</v>
      </c>
      <c r="BF87" s="210">
        <f>IF(N87="snížená",J87,0)</f>
        <v>0</v>
      </c>
      <c r="BG87" s="210">
        <f>IF(N87="zákl. přenesená",J87,0)</f>
        <v>0</v>
      </c>
      <c r="BH87" s="210">
        <f>IF(N87="sníž. přenesená",J87,0)</f>
        <v>0</v>
      </c>
      <c r="BI87" s="210">
        <f>IF(N87="nulová",J87,0)</f>
        <v>0</v>
      </c>
      <c r="BJ87" s="17" t="s">
        <v>78</v>
      </c>
      <c r="BK87" s="210">
        <f>ROUND(I87*H87,2)</f>
        <v>0</v>
      </c>
      <c r="BL87" s="17" t="s">
        <v>125</v>
      </c>
      <c r="BM87" s="209" t="s">
        <v>144</v>
      </c>
    </row>
    <row r="88" s="2" customFormat="1" ht="24.15" customHeight="1">
      <c r="A88" s="38"/>
      <c r="B88" s="39"/>
      <c r="C88" s="197" t="s">
        <v>145</v>
      </c>
      <c r="D88" s="197" t="s">
        <v>121</v>
      </c>
      <c r="E88" s="198" t="s">
        <v>146</v>
      </c>
      <c r="F88" s="199" t="s">
        <v>147</v>
      </c>
      <c r="G88" s="200" t="s">
        <v>124</v>
      </c>
      <c r="H88" s="201">
        <v>1</v>
      </c>
      <c r="I88" s="202"/>
      <c r="J88" s="203">
        <f>ROUND(I88*H88,2)</f>
        <v>0</v>
      </c>
      <c r="K88" s="204"/>
      <c r="L88" s="44"/>
      <c r="M88" s="205" t="s">
        <v>19</v>
      </c>
      <c r="N88" s="206" t="s">
        <v>41</v>
      </c>
      <c r="O88" s="84"/>
      <c r="P88" s="207">
        <f>O88*H88</f>
        <v>0</v>
      </c>
      <c r="Q88" s="207">
        <v>0</v>
      </c>
      <c r="R88" s="207">
        <f>Q88*H88</f>
        <v>0</v>
      </c>
      <c r="S88" s="207">
        <v>0</v>
      </c>
      <c r="T88" s="208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09" t="s">
        <v>125</v>
      </c>
      <c r="AT88" s="209" t="s">
        <v>121</v>
      </c>
      <c r="AU88" s="209" t="s">
        <v>78</v>
      </c>
      <c r="AY88" s="17" t="s">
        <v>120</v>
      </c>
      <c r="BE88" s="210">
        <f>IF(N88="základní",J88,0)</f>
        <v>0</v>
      </c>
      <c r="BF88" s="210">
        <f>IF(N88="snížená",J88,0)</f>
        <v>0</v>
      </c>
      <c r="BG88" s="210">
        <f>IF(N88="zákl. přenesená",J88,0)</f>
        <v>0</v>
      </c>
      <c r="BH88" s="210">
        <f>IF(N88="sníž. přenesená",J88,0)</f>
        <v>0</v>
      </c>
      <c r="BI88" s="210">
        <f>IF(N88="nulová",J88,0)</f>
        <v>0</v>
      </c>
      <c r="BJ88" s="17" t="s">
        <v>78</v>
      </c>
      <c r="BK88" s="210">
        <f>ROUND(I88*H88,2)</f>
        <v>0</v>
      </c>
      <c r="BL88" s="17" t="s">
        <v>125</v>
      </c>
      <c r="BM88" s="209" t="s">
        <v>148</v>
      </c>
    </row>
    <row r="89" s="2" customFormat="1" ht="24.15" customHeight="1">
      <c r="A89" s="38"/>
      <c r="B89" s="39"/>
      <c r="C89" s="197" t="s">
        <v>149</v>
      </c>
      <c r="D89" s="197" t="s">
        <v>121</v>
      </c>
      <c r="E89" s="198" t="s">
        <v>150</v>
      </c>
      <c r="F89" s="199" t="s">
        <v>151</v>
      </c>
      <c r="G89" s="200" t="s">
        <v>124</v>
      </c>
      <c r="H89" s="201">
        <v>1</v>
      </c>
      <c r="I89" s="202"/>
      <c r="J89" s="203">
        <f>ROUND(I89*H89,2)</f>
        <v>0</v>
      </c>
      <c r="K89" s="204"/>
      <c r="L89" s="44"/>
      <c r="M89" s="205" t="s">
        <v>19</v>
      </c>
      <c r="N89" s="206" t="s">
        <v>41</v>
      </c>
      <c r="O89" s="84"/>
      <c r="P89" s="207">
        <f>O89*H89</f>
        <v>0</v>
      </c>
      <c r="Q89" s="207">
        <v>0</v>
      </c>
      <c r="R89" s="207">
        <f>Q89*H89</f>
        <v>0</v>
      </c>
      <c r="S89" s="207">
        <v>0</v>
      </c>
      <c r="T89" s="208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09" t="s">
        <v>125</v>
      </c>
      <c r="AT89" s="209" t="s">
        <v>121</v>
      </c>
      <c r="AU89" s="209" t="s">
        <v>78</v>
      </c>
      <c r="AY89" s="17" t="s">
        <v>120</v>
      </c>
      <c r="BE89" s="210">
        <f>IF(N89="základní",J89,0)</f>
        <v>0</v>
      </c>
      <c r="BF89" s="210">
        <f>IF(N89="snížená",J89,0)</f>
        <v>0</v>
      </c>
      <c r="BG89" s="210">
        <f>IF(N89="zákl. přenesená",J89,0)</f>
        <v>0</v>
      </c>
      <c r="BH89" s="210">
        <f>IF(N89="sníž. přenesená",J89,0)</f>
        <v>0</v>
      </c>
      <c r="BI89" s="210">
        <f>IF(N89="nulová",J89,0)</f>
        <v>0</v>
      </c>
      <c r="BJ89" s="17" t="s">
        <v>78</v>
      </c>
      <c r="BK89" s="210">
        <f>ROUND(I89*H89,2)</f>
        <v>0</v>
      </c>
      <c r="BL89" s="17" t="s">
        <v>125</v>
      </c>
      <c r="BM89" s="209" t="s">
        <v>152</v>
      </c>
    </row>
    <row r="90" s="2" customFormat="1" ht="16.5" customHeight="1">
      <c r="A90" s="38"/>
      <c r="B90" s="39"/>
      <c r="C90" s="197" t="s">
        <v>153</v>
      </c>
      <c r="D90" s="197" t="s">
        <v>121</v>
      </c>
      <c r="E90" s="198" t="s">
        <v>154</v>
      </c>
      <c r="F90" s="199" t="s">
        <v>155</v>
      </c>
      <c r="G90" s="200" t="s">
        <v>124</v>
      </c>
      <c r="H90" s="201">
        <v>1</v>
      </c>
      <c r="I90" s="202"/>
      <c r="J90" s="203">
        <f>ROUND(I90*H90,2)</f>
        <v>0</v>
      </c>
      <c r="K90" s="204"/>
      <c r="L90" s="44"/>
      <c r="M90" s="205" t="s">
        <v>19</v>
      </c>
      <c r="N90" s="206" t="s">
        <v>41</v>
      </c>
      <c r="O90" s="84"/>
      <c r="P90" s="207">
        <f>O90*H90</f>
        <v>0</v>
      </c>
      <c r="Q90" s="207">
        <v>0</v>
      </c>
      <c r="R90" s="207">
        <f>Q90*H90</f>
        <v>0</v>
      </c>
      <c r="S90" s="207">
        <v>0</v>
      </c>
      <c r="T90" s="208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09" t="s">
        <v>125</v>
      </c>
      <c r="AT90" s="209" t="s">
        <v>121</v>
      </c>
      <c r="AU90" s="209" t="s">
        <v>78</v>
      </c>
      <c r="AY90" s="17" t="s">
        <v>120</v>
      </c>
      <c r="BE90" s="210">
        <f>IF(N90="základní",J90,0)</f>
        <v>0</v>
      </c>
      <c r="BF90" s="210">
        <f>IF(N90="snížená",J90,0)</f>
        <v>0</v>
      </c>
      <c r="BG90" s="210">
        <f>IF(N90="zákl. přenesená",J90,0)</f>
        <v>0</v>
      </c>
      <c r="BH90" s="210">
        <f>IF(N90="sníž. přenesená",J90,0)</f>
        <v>0</v>
      </c>
      <c r="BI90" s="210">
        <f>IF(N90="nulová",J90,0)</f>
        <v>0</v>
      </c>
      <c r="BJ90" s="17" t="s">
        <v>78</v>
      </c>
      <c r="BK90" s="210">
        <f>ROUND(I90*H90,2)</f>
        <v>0</v>
      </c>
      <c r="BL90" s="17" t="s">
        <v>125</v>
      </c>
      <c r="BM90" s="209" t="s">
        <v>156</v>
      </c>
    </row>
    <row r="91" s="2" customFormat="1" ht="16.5" customHeight="1">
      <c r="A91" s="38"/>
      <c r="B91" s="39"/>
      <c r="C91" s="197" t="s">
        <v>157</v>
      </c>
      <c r="D91" s="197" t="s">
        <v>121</v>
      </c>
      <c r="E91" s="198" t="s">
        <v>158</v>
      </c>
      <c r="F91" s="199" t="s">
        <v>159</v>
      </c>
      <c r="G91" s="200" t="s">
        <v>124</v>
      </c>
      <c r="H91" s="201">
        <v>1</v>
      </c>
      <c r="I91" s="202"/>
      <c r="J91" s="203">
        <f>ROUND(I91*H91,2)</f>
        <v>0</v>
      </c>
      <c r="K91" s="204"/>
      <c r="L91" s="44"/>
      <c r="M91" s="205" t="s">
        <v>19</v>
      </c>
      <c r="N91" s="206" t="s">
        <v>41</v>
      </c>
      <c r="O91" s="84"/>
      <c r="P91" s="207">
        <f>O91*H91</f>
        <v>0</v>
      </c>
      <c r="Q91" s="207">
        <v>0</v>
      </c>
      <c r="R91" s="207">
        <f>Q91*H91</f>
        <v>0</v>
      </c>
      <c r="S91" s="207">
        <v>0</v>
      </c>
      <c r="T91" s="208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09" t="s">
        <v>125</v>
      </c>
      <c r="AT91" s="209" t="s">
        <v>121</v>
      </c>
      <c r="AU91" s="209" t="s">
        <v>78</v>
      </c>
      <c r="AY91" s="17" t="s">
        <v>120</v>
      </c>
      <c r="BE91" s="210">
        <f>IF(N91="základní",J91,0)</f>
        <v>0</v>
      </c>
      <c r="BF91" s="210">
        <f>IF(N91="snížená",J91,0)</f>
        <v>0</v>
      </c>
      <c r="BG91" s="210">
        <f>IF(N91="zákl. přenesená",J91,0)</f>
        <v>0</v>
      </c>
      <c r="BH91" s="210">
        <f>IF(N91="sníž. přenesená",J91,0)</f>
        <v>0</v>
      </c>
      <c r="BI91" s="210">
        <f>IF(N91="nulová",J91,0)</f>
        <v>0</v>
      </c>
      <c r="BJ91" s="17" t="s">
        <v>78</v>
      </c>
      <c r="BK91" s="210">
        <f>ROUND(I91*H91,2)</f>
        <v>0</v>
      </c>
      <c r="BL91" s="17" t="s">
        <v>125</v>
      </c>
      <c r="BM91" s="209" t="s">
        <v>160</v>
      </c>
    </row>
    <row r="92" s="2" customFormat="1" ht="24.15" customHeight="1">
      <c r="A92" s="38"/>
      <c r="B92" s="39"/>
      <c r="C92" s="197" t="s">
        <v>161</v>
      </c>
      <c r="D92" s="197" t="s">
        <v>121</v>
      </c>
      <c r="E92" s="198" t="s">
        <v>162</v>
      </c>
      <c r="F92" s="199" t="s">
        <v>163</v>
      </c>
      <c r="G92" s="200" t="s">
        <v>124</v>
      </c>
      <c r="H92" s="201">
        <v>1</v>
      </c>
      <c r="I92" s="202"/>
      <c r="J92" s="203">
        <f>ROUND(I92*H92,2)</f>
        <v>0</v>
      </c>
      <c r="K92" s="204"/>
      <c r="L92" s="44"/>
      <c r="M92" s="205" t="s">
        <v>19</v>
      </c>
      <c r="N92" s="206" t="s">
        <v>41</v>
      </c>
      <c r="O92" s="84"/>
      <c r="P92" s="207">
        <f>O92*H92</f>
        <v>0</v>
      </c>
      <c r="Q92" s="207">
        <v>0</v>
      </c>
      <c r="R92" s="207">
        <f>Q92*H92</f>
        <v>0</v>
      </c>
      <c r="S92" s="207">
        <v>0</v>
      </c>
      <c r="T92" s="208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09" t="s">
        <v>125</v>
      </c>
      <c r="AT92" s="209" t="s">
        <v>121</v>
      </c>
      <c r="AU92" s="209" t="s">
        <v>78</v>
      </c>
      <c r="AY92" s="17" t="s">
        <v>120</v>
      </c>
      <c r="BE92" s="210">
        <f>IF(N92="základní",J92,0)</f>
        <v>0</v>
      </c>
      <c r="BF92" s="210">
        <f>IF(N92="snížená",J92,0)</f>
        <v>0</v>
      </c>
      <c r="BG92" s="210">
        <f>IF(N92="zákl. přenesená",J92,0)</f>
        <v>0</v>
      </c>
      <c r="BH92" s="210">
        <f>IF(N92="sníž. přenesená",J92,0)</f>
        <v>0</v>
      </c>
      <c r="BI92" s="210">
        <f>IF(N92="nulová",J92,0)</f>
        <v>0</v>
      </c>
      <c r="BJ92" s="17" t="s">
        <v>78</v>
      </c>
      <c r="BK92" s="210">
        <f>ROUND(I92*H92,2)</f>
        <v>0</v>
      </c>
      <c r="BL92" s="17" t="s">
        <v>125</v>
      </c>
      <c r="BM92" s="209" t="s">
        <v>164</v>
      </c>
    </row>
    <row r="93" s="2" customFormat="1" ht="16.5" customHeight="1">
      <c r="A93" s="38"/>
      <c r="B93" s="39"/>
      <c r="C93" s="197" t="s">
        <v>165</v>
      </c>
      <c r="D93" s="197" t="s">
        <v>121</v>
      </c>
      <c r="E93" s="198" t="s">
        <v>166</v>
      </c>
      <c r="F93" s="199" t="s">
        <v>167</v>
      </c>
      <c r="G93" s="200" t="s">
        <v>124</v>
      </c>
      <c r="H93" s="201">
        <v>1</v>
      </c>
      <c r="I93" s="202"/>
      <c r="J93" s="203">
        <f>ROUND(I93*H93,2)</f>
        <v>0</v>
      </c>
      <c r="K93" s="204"/>
      <c r="L93" s="44"/>
      <c r="M93" s="205" t="s">
        <v>19</v>
      </c>
      <c r="N93" s="206" t="s">
        <v>41</v>
      </c>
      <c r="O93" s="84"/>
      <c r="P93" s="207">
        <f>O93*H93</f>
        <v>0</v>
      </c>
      <c r="Q93" s="207">
        <v>0</v>
      </c>
      <c r="R93" s="207">
        <f>Q93*H93</f>
        <v>0</v>
      </c>
      <c r="S93" s="207">
        <v>0</v>
      </c>
      <c r="T93" s="208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09" t="s">
        <v>125</v>
      </c>
      <c r="AT93" s="209" t="s">
        <v>121</v>
      </c>
      <c r="AU93" s="209" t="s">
        <v>78</v>
      </c>
      <c r="AY93" s="17" t="s">
        <v>120</v>
      </c>
      <c r="BE93" s="210">
        <f>IF(N93="základní",J93,0)</f>
        <v>0</v>
      </c>
      <c r="BF93" s="210">
        <f>IF(N93="snížená",J93,0)</f>
        <v>0</v>
      </c>
      <c r="BG93" s="210">
        <f>IF(N93="zákl. přenesená",J93,0)</f>
        <v>0</v>
      </c>
      <c r="BH93" s="210">
        <f>IF(N93="sníž. přenesená",J93,0)</f>
        <v>0</v>
      </c>
      <c r="BI93" s="210">
        <f>IF(N93="nulová",J93,0)</f>
        <v>0</v>
      </c>
      <c r="BJ93" s="17" t="s">
        <v>78</v>
      </c>
      <c r="BK93" s="210">
        <f>ROUND(I93*H93,2)</f>
        <v>0</v>
      </c>
      <c r="BL93" s="17" t="s">
        <v>125</v>
      </c>
      <c r="BM93" s="209" t="s">
        <v>168</v>
      </c>
    </row>
    <row r="94" s="2" customFormat="1" ht="16.5" customHeight="1">
      <c r="A94" s="38"/>
      <c r="B94" s="39"/>
      <c r="C94" s="197" t="s">
        <v>169</v>
      </c>
      <c r="D94" s="197" t="s">
        <v>121</v>
      </c>
      <c r="E94" s="198" t="s">
        <v>170</v>
      </c>
      <c r="F94" s="199" t="s">
        <v>171</v>
      </c>
      <c r="G94" s="200" t="s">
        <v>172</v>
      </c>
      <c r="H94" s="201">
        <v>12</v>
      </c>
      <c r="I94" s="202"/>
      <c r="J94" s="203">
        <f>ROUND(I94*H94,2)</f>
        <v>0</v>
      </c>
      <c r="K94" s="204"/>
      <c r="L94" s="44"/>
      <c r="M94" s="205" t="s">
        <v>19</v>
      </c>
      <c r="N94" s="206" t="s">
        <v>41</v>
      </c>
      <c r="O94" s="84"/>
      <c r="P94" s="207">
        <f>O94*H94</f>
        <v>0</v>
      </c>
      <c r="Q94" s="207">
        <v>0</v>
      </c>
      <c r="R94" s="207">
        <f>Q94*H94</f>
        <v>0</v>
      </c>
      <c r="S94" s="207">
        <v>0</v>
      </c>
      <c r="T94" s="208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09" t="s">
        <v>125</v>
      </c>
      <c r="AT94" s="209" t="s">
        <v>121</v>
      </c>
      <c r="AU94" s="209" t="s">
        <v>78</v>
      </c>
      <c r="AY94" s="17" t="s">
        <v>120</v>
      </c>
      <c r="BE94" s="210">
        <f>IF(N94="základní",J94,0)</f>
        <v>0</v>
      </c>
      <c r="BF94" s="210">
        <f>IF(N94="snížená",J94,0)</f>
        <v>0</v>
      </c>
      <c r="BG94" s="210">
        <f>IF(N94="zákl. přenesená",J94,0)</f>
        <v>0</v>
      </c>
      <c r="BH94" s="210">
        <f>IF(N94="sníž. přenesená",J94,0)</f>
        <v>0</v>
      </c>
      <c r="BI94" s="210">
        <f>IF(N94="nulová",J94,0)</f>
        <v>0</v>
      </c>
      <c r="BJ94" s="17" t="s">
        <v>78</v>
      </c>
      <c r="BK94" s="210">
        <f>ROUND(I94*H94,2)</f>
        <v>0</v>
      </c>
      <c r="BL94" s="17" t="s">
        <v>125</v>
      </c>
      <c r="BM94" s="209" t="s">
        <v>173</v>
      </c>
    </row>
    <row r="95" s="2" customFormat="1" ht="24.15" customHeight="1">
      <c r="A95" s="38"/>
      <c r="B95" s="39"/>
      <c r="C95" s="197" t="s">
        <v>174</v>
      </c>
      <c r="D95" s="197" t="s">
        <v>121</v>
      </c>
      <c r="E95" s="198" t="s">
        <v>175</v>
      </c>
      <c r="F95" s="199" t="s">
        <v>176</v>
      </c>
      <c r="G95" s="200" t="s">
        <v>172</v>
      </c>
      <c r="H95" s="201">
        <v>1</v>
      </c>
      <c r="I95" s="202"/>
      <c r="J95" s="203">
        <f>ROUND(I95*H95,2)</f>
        <v>0</v>
      </c>
      <c r="K95" s="204"/>
      <c r="L95" s="44"/>
      <c r="M95" s="205" t="s">
        <v>19</v>
      </c>
      <c r="N95" s="206" t="s">
        <v>41</v>
      </c>
      <c r="O95" s="84"/>
      <c r="P95" s="207">
        <f>O95*H95</f>
        <v>0</v>
      </c>
      <c r="Q95" s="207">
        <v>0</v>
      </c>
      <c r="R95" s="207">
        <f>Q95*H95</f>
        <v>0</v>
      </c>
      <c r="S95" s="207">
        <v>0</v>
      </c>
      <c r="T95" s="208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09" t="s">
        <v>125</v>
      </c>
      <c r="AT95" s="209" t="s">
        <v>121</v>
      </c>
      <c r="AU95" s="209" t="s">
        <v>78</v>
      </c>
      <c r="AY95" s="17" t="s">
        <v>120</v>
      </c>
      <c r="BE95" s="210">
        <f>IF(N95="základní",J95,0)</f>
        <v>0</v>
      </c>
      <c r="BF95" s="210">
        <f>IF(N95="snížená",J95,0)</f>
        <v>0</v>
      </c>
      <c r="BG95" s="210">
        <f>IF(N95="zákl. přenesená",J95,0)</f>
        <v>0</v>
      </c>
      <c r="BH95" s="210">
        <f>IF(N95="sníž. přenesená",J95,0)</f>
        <v>0</v>
      </c>
      <c r="BI95" s="210">
        <f>IF(N95="nulová",J95,0)</f>
        <v>0</v>
      </c>
      <c r="BJ95" s="17" t="s">
        <v>78</v>
      </c>
      <c r="BK95" s="210">
        <f>ROUND(I95*H95,2)</f>
        <v>0</v>
      </c>
      <c r="BL95" s="17" t="s">
        <v>125</v>
      </c>
      <c r="BM95" s="209" t="s">
        <v>177</v>
      </c>
    </row>
    <row r="96" s="2" customFormat="1" ht="37.8" customHeight="1">
      <c r="A96" s="38"/>
      <c r="B96" s="39"/>
      <c r="C96" s="197" t="s">
        <v>8</v>
      </c>
      <c r="D96" s="197" t="s">
        <v>121</v>
      </c>
      <c r="E96" s="198" t="s">
        <v>178</v>
      </c>
      <c r="F96" s="199" t="s">
        <v>179</v>
      </c>
      <c r="G96" s="200" t="s">
        <v>124</v>
      </c>
      <c r="H96" s="201">
        <v>1</v>
      </c>
      <c r="I96" s="202"/>
      <c r="J96" s="203">
        <f>ROUND(I96*H96,2)</f>
        <v>0</v>
      </c>
      <c r="K96" s="204"/>
      <c r="L96" s="44"/>
      <c r="M96" s="211" t="s">
        <v>19</v>
      </c>
      <c r="N96" s="212" t="s">
        <v>41</v>
      </c>
      <c r="O96" s="213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09" t="s">
        <v>125</v>
      </c>
      <c r="AT96" s="209" t="s">
        <v>121</v>
      </c>
      <c r="AU96" s="209" t="s">
        <v>78</v>
      </c>
      <c r="AY96" s="17" t="s">
        <v>120</v>
      </c>
      <c r="BE96" s="210">
        <f>IF(N96="základní",J96,0)</f>
        <v>0</v>
      </c>
      <c r="BF96" s="210">
        <f>IF(N96="snížená",J96,0)</f>
        <v>0</v>
      </c>
      <c r="BG96" s="210">
        <f>IF(N96="zákl. přenesená",J96,0)</f>
        <v>0</v>
      </c>
      <c r="BH96" s="210">
        <f>IF(N96="sníž. přenesená",J96,0)</f>
        <v>0</v>
      </c>
      <c r="BI96" s="210">
        <f>IF(N96="nulová",J96,0)</f>
        <v>0</v>
      </c>
      <c r="BJ96" s="17" t="s">
        <v>78</v>
      </c>
      <c r="BK96" s="210">
        <f>ROUND(I96*H96,2)</f>
        <v>0</v>
      </c>
      <c r="BL96" s="17" t="s">
        <v>125</v>
      </c>
      <c r="BM96" s="209" t="s">
        <v>180</v>
      </c>
    </row>
    <row r="97" s="2" customFormat="1" ht="6.96" customHeight="1">
      <c r="A97" s="38"/>
      <c r="B97" s="59"/>
      <c r="C97" s="60"/>
      <c r="D97" s="60"/>
      <c r="E97" s="60"/>
      <c r="F97" s="60"/>
      <c r="G97" s="60"/>
      <c r="H97" s="60"/>
      <c r="I97" s="60"/>
      <c r="J97" s="60"/>
      <c r="K97" s="60"/>
      <c r="L97" s="44"/>
      <c r="M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</sheetData>
  <sheetProtection sheet="1" autoFilter="0" formatColumns="0" formatRows="0" objects="1" scenarios="1" spinCount="100000" saltValue="DYHfDQYHg2cIfDNf2vSXX25VSECI6+x8yu7t6GnQmAucz+1yMzs30tRcMTlTDasoyZzMrIehlhwn31O0eYmrRA==" hashValue="VQPVuQgL+JuHAUnmzWQU73RuJE1jFzmE/G0grsL1P3Fwle53bUAr1tBuMo2gLq6jAkihMRE9JglTyhDndh/0rg==" algorithmName="SHA-512" password="CC35"/>
  <autoFilter ref="C79:K96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83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80</v>
      </c>
    </row>
    <row r="4" s="1" customFormat="1" ht="24.96" customHeight="1">
      <c r="B4" s="20"/>
      <c r="D4" s="130" t="s">
        <v>96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Rybník R2 s cestou C27 na hráz v k.ú. Třebihošť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97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181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20. 9. 2021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28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33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28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34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36</v>
      </c>
      <c r="E30" s="38"/>
      <c r="F30" s="38"/>
      <c r="G30" s="38"/>
      <c r="H30" s="38"/>
      <c r="I30" s="38"/>
      <c r="J30" s="144">
        <f>ROUND(J82,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38</v>
      </c>
      <c r="G32" s="38"/>
      <c r="H32" s="38"/>
      <c r="I32" s="145" t="s">
        <v>37</v>
      </c>
      <c r="J32" s="145" t="s">
        <v>39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40</v>
      </c>
      <c r="E33" s="132" t="s">
        <v>41</v>
      </c>
      <c r="F33" s="147">
        <f>ROUND((SUM(BE82:BE191)),  2)</f>
        <v>0</v>
      </c>
      <c r="G33" s="38"/>
      <c r="H33" s="38"/>
      <c r="I33" s="148">
        <v>0.20999999999999999</v>
      </c>
      <c r="J33" s="147">
        <f>ROUND(((SUM(BE82:BE191))*I33),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42</v>
      </c>
      <c r="F34" s="147">
        <f>ROUND((SUM(BF82:BF191)),  2)</f>
        <v>0</v>
      </c>
      <c r="G34" s="38"/>
      <c r="H34" s="38"/>
      <c r="I34" s="148">
        <v>0.14999999999999999</v>
      </c>
      <c r="J34" s="147">
        <f>ROUND(((SUM(BF82:BF191))*I34),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43</v>
      </c>
      <c r="F35" s="147">
        <f>ROUND((SUM(BG82:BG191)),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44</v>
      </c>
      <c r="F36" s="147">
        <f>ROUND((SUM(BH82:BH191)),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45</v>
      </c>
      <c r="F37" s="147">
        <f>ROUND((SUM(BI82:BI191)),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46</v>
      </c>
      <c r="E39" s="151"/>
      <c r="F39" s="151"/>
      <c r="G39" s="152" t="s">
        <v>47</v>
      </c>
      <c r="H39" s="153" t="s">
        <v>48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99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Rybník R2 s cestou C27 na hráz v k.ú. Třebihošť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97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SO-01_1 - Úprava zátopy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Třebihošť</v>
      </c>
      <c r="G52" s="40"/>
      <c r="H52" s="40"/>
      <c r="I52" s="32" t="s">
        <v>23</v>
      </c>
      <c r="J52" s="72" t="str">
        <f>IF(J12="","",J12)</f>
        <v>20. 9. 2021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33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100</v>
      </c>
      <c r="D57" s="162"/>
      <c r="E57" s="162"/>
      <c r="F57" s="162"/>
      <c r="G57" s="162"/>
      <c r="H57" s="162"/>
      <c r="I57" s="162"/>
      <c r="J57" s="163" t="s">
        <v>101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68</v>
      </c>
      <c r="D59" s="40"/>
      <c r="E59" s="40"/>
      <c r="F59" s="40"/>
      <c r="G59" s="40"/>
      <c r="H59" s="40"/>
      <c r="I59" s="40"/>
      <c r="J59" s="102">
        <f>J82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102</v>
      </c>
    </row>
    <row r="60" s="9" customFormat="1" ht="24.96" customHeight="1">
      <c r="A60" s="9"/>
      <c r="B60" s="165"/>
      <c r="C60" s="166"/>
      <c r="D60" s="167" t="s">
        <v>182</v>
      </c>
      <c r="E60" s="168"/>
      <c r="F60" s="168"/>
      <c r="G60" s="168"/>
      <c r="H60" s="168"/>
      <c r="I60" s="168"/>
      <c r="J60" s="169">
        <f>J83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16"/>
      <c r="C61" s="217"/>
      <c r="D61" s="218" t="s">
        <v>183</v>
      </c>
      <c r="E61" s="219"/>
      <c r="F61" s="219"/>
      <c r="G61" s="219"/>
      <c r="H61" s="219"/>
      <c r="I61" s="219"/>
      <c r="J61" s="220">
        <f>J84</f>
        <v>0</v>
      </c>
      <c r="K61" s="217"/>
      <c r="L61" s="221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16"/>
      <c r="C62" s="217"/>
      <c r="D62" s="218" t="s">
        <v>184</v>
      </c>
      <c r="E62" s="219"/>
      <c r="F62" s="219"/>
      <c r="G62" s="219"/>
      <c r="H62" s="219"/>
      <c r="I62" s="219"/>
      <c r="J62" s="220">
        <f>J189</f>
        <v>0</v>
      </c>
      <c r="K62" s="217"/>
      <c r="L62" s="221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2" customFormat="1" ht="21.84" customHeight="1">
      <c r="A63" s="38"/>
      <c r="B63" s="39"/>
      <c r="C63" s="40"/>
      <c r="D63" s="40"/>
      <c r="E63" s="40"/>
      <c r="F63" s="40"/>
      <c r="G63" s="40"/>
      <c r="H63" s="40"/>
      <c r="I63" s="40"/>
      <c r="J63" s="40"/>
      <c r="K63" s="40"/>
      <c r="L63" s="13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s="2" customFormat="1" ht="6.96" customHeight="1">
      <c r="A64" s="38"/>
      <c r="B64" s="59"/>
      <c r="C64" s="60"/>
      <c r="D64" s="60"/>
      <c r="E64" s="60"/>
      <c r="F64" s="60"/>
      <c r="G64" s="60"/>
      <c r="H64" s="60"/>
      <c r="I64" s="60"/>
      <c r="J64" s="60"/>
      <c r="K64" s="60"/>
      <c r="L64" s="13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8" s="2" customFormat="1" ht="6.96" customHeight="1">
      <c r="A68" s="38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24.96" customHeight="1">
      <c r="A69" s="38"/>
      <c r="B69" s="39"/>
      <c r="C69" s="23" t="s">
        <v>104</v>
      </c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6.96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16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6.5" customHeight="1">
      <c r="A72" s="38"/>
      <c r="B72" s="39"/>
      <c r="C72" s="40"/>
      <c r="D72" s="40"/>
      <c r="E72" s="160" t="str">
        <f>E7</f>
        <v>Rybník R2 s cestou C27 na hráz v k.ú. Třebihošť</v>
      </c>
      <c r="F72" s="32"/>
      <c r="G72" s="32"/>
      <c r="H72" s="32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97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69" t="str">
        <f>E9</f>
        <v>SO-01_1 - Úprava zátopy</v>
      </c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21</v>
      </c>
      <c r="D76" s="40"/>
      <c r="E76" s="40"/>
      <c r="F76" s="27" t="str">
        <f>F12</f>
        <v>Třebihošť</v>
      </c>
      <c r="G76" s="40"/>
      <c r="H76" s="40"/>
      <c r="I76" s="32" t="s">
        <v>23</v>
      </c>
      <c r="J76" s="72" t="str">
        <f>IF(J12="","",J12)</f>
        <v>20. 9. 2021</v>
      </c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2" t="s">
        <v>25</v>
      </c>
      <c r="D78" s="40"/>
      <c r="E78" s="40"/>
      <c r="F78" s="27" t="str">
        <f>E15</f>
        <v xml:space="preserve"> </v>
      </c>
      <c r="G78" s="40"/>
      <c r="H78" s="40"/>
      <c r="I78" s="32" t="s">
        <v>31</v>
      </c>
      <c r="J78" s="36" t="str">
        <f>E21</f>
        <v xml:space="preserve"> 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29</v>
      </c>
      <c r="D79" s="40"/>
      <c r="E79" s="40"/>
      <c r="F79" s="27" t="str">
        <f>IF(E18="","",E18)</f>
        <v>Vyplň údaj</v>
      </c>
      <c r="G79" s="40"/>
      <c r="H79" s="40"/>
      <c r="I79" s="32" t="s">
        <v>33</v>
      </c>
      <c r="J79" s="36" t="str">
        <f>E24</f>
        <v xml:space="preserve"> 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0.32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10" customFormat="1" ht="29.28" customHeight="1">
      <c r="A81" s="171"/>
      <c r="B81" s="172"/>
      <c r="C81" s="173" t="s">
        <v>105</v>
      </c>
      <c r="D81" s="174" t="s">
        <v>55</v>
      </c>
      <c r="E81" s="174" t="s">
        <v>51</v>
      </c>
      <c r="F81" s="174" t="s">
        <v>52</v>
      </c>
      <c r="G81" s="174" t="s">
        <v>106</v>
      </c>
      <c r="H81" s="174" t="s">
        <v>107</v>
      </c>
      <c r="I81" s="174" t="s">
        <v>108</v>
      </c>
      <c r="J81" s="175" t="s">
        <v>101</v>
      </c>
      <c r="K81" s="176" t="s">
        <v>109</v>
      </c>
      <c r="L81" s="177"/>
      <c r="M81" s="92" t="s">
        <v>19</v>
      </c>
      <c r="N81" s="93" t="s">
        <v>40</v>
      </c>
      <c r="O81" s="93" t="s">
        <v>110</v>
      </c>
      <c r="P81" s="93" t="s">
        <v>111</v>
      </c>
      <c r="Q81" s="93" t="s">
        <v>112</v>
      </c>
      <c r="R81" s="93" t="s">
        <v>113</v>
      </c>
      <c r="S81" s="93" t="s">
        <v>114</v>
      </c>
      <c r="T81" s="94" t="s">
        <v>115</v>
      </c>
      <c r="U81" s="171"/>
      <c r="V81" s="171"/>
      <c r="W81" s="171"/>
      <c r="X81" s="171"/>
      <c r="Y81" s="171"/>
      <c r="Z81" s="171"/>
      <c r="AA81" s="171"/>
      <c r="AB81" s="171"/>
      <c r="AC81" s="171"/>
      <c r="AD81" s="171"/>
      <c r="AE81" s="171"/>
    </row>
    <row r="82" s="2" customFormat="1" ht="22.8" customHeight="1">
      <c r="A82" s="38"/>
      <c r="B82" s="39"/>
      <c r="C82" s="99" t="s">
        <v>116</v>
      </c>
      <c r="D82" s="40"/>
      <c r="E82" s="40"/>
      <c r="F82" s="40"/>
      <c r="G82" s="40"/>
      <c r="H82" s="40"/>
      <c r="I82" s="40"/>
      <c r="J82" s="178">
        <f>BK82</f>
        <v>0</v>
      </c>
      <c r="K82" s="40"/>
      <c r="L82" s="44"/>
      <c r="M82" s="95"/>
      <c r="N82" s="179"/>
      <c r="O82" s="96"/>
      <c r="P82" s="180">
        <f>P83</f>
        <v>0</v>
      </c>
      <c r="Q82" s="96"/>
      <c r="R82" s="180">
        <f>R83</f>
        <v>0.12988</v>
      </c>
      <c r="S82" s="96"/>
      <c r="T82" s="181">
        <f>T83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T82" s="17" t="s">
        <v>69</v>
      </c>
      <c r="AU82" s="17" t="s">
        <v>102</v>
      </c>
      <c r="BK82" s="182">
        <f>BK83</f>
        <v>0</v>
      </c>
    </row>
    <row r="83" s="11" customFormat="1" ht="25.92" customHeight="1">
      <c r="A83" s="11"/>
      <c r="B83" s="183"/>
      <c r="C83" s="184"/>
      <c r="D83" s="185" t="s">
        <v>69</v>
      </c>
      <c r="E83" s="186" t="s">
        <v>185</v>
      </c>
      <c r="F83" s="186" t="s">
        <v>186</v>
      </c>
      <c r="G83" s="184"/>
      <c r="H83" s="184"/>
      <c r="I83" s="187"/>
      <c r="J83" s="188">
        <f>BK83</f>
        <v>0</v>
      </c>
      <c r="K83" s="184"/>
      <c r="L83" s="189"/>
      <c r="M83" s="190"/>
      <c r="N83" s="191"/>
      <c r="O83" s="191"/>
      <c r="P83" s="192">
        <f>P84+P189</f>
        <v>0</v>
      </c>
      <c r="Q83" s="191"/>
      <c r="R83" s="192">
        <f>R84+R189</f>
        <v>0.12988</v>
      </c>
      <c r="S83" s="191"/>
      <c r="T83" s="193">
        <f>T84+T189</f>
        <v>0</v>
      </c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R83" s="194" t="s">
        <v>78</v>
      </c>
      <c r="AT83" s="195" t="s">
        <v>69</v>
      </c>
      <c r="AU83" s="195" t="s">
        <v>70</v>
      </c>
      <c r="AY83" s="194" t="s">
        <v>120</v>
      </c>
      <c r="BK83" s="196">
        <f>BK84+BK189</f>
        <v>0</v>
      </c>
    </row>
    <row r="84" s="11" customFormat="1" ht="22.8" customHeight="1">
      <c r="A84" s="11"/>
      <c r="B84" s="183"/>
      <c r="C84" s="184"/>
      <c r="D84" s="185" t="s">
        <v>69</v>
      </c>
      <c r="E84" s="222" t="s">
        <v>78</v>
      </c>
      <c r="F84" s="222" t="s">
        <v>187</v>
      </c>
      <c r="G84" s="184"/>
      <c r="H84" s="184"/>
      <c r="I84" s="187"/>
      <c r="J84" s="223">
        <f>BK84</f>
        <v>0</v>
      </c>
      <c r="K84" s="184"/>
      <c r="L84" s="189"/>
      <c r="M84" s="190"/>
      <c r="N84" s="191"/>
      <c r="O84" s="191"/>
      <c r="P84" s="192">
        <f>SUM(P85:P188)</f>
        <v>0</v>
      </c>
      <c r="Q84" s="191"/>
      <c r="R84" s="192">
        <f>SUM(R85:R188)</f>
        <v>0.12988</v>
      </c>
      <c r="S84" s="191"/>
      <c r="T84" s="193">
        <f>SUM(T85:T188)</f>
        <v>0</v>
      </c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R84" s="194" t="s">
        <v>78</v>
      </c>
      <c r="AT84" s="195" t="s">
        <v>69</v>
      </c>
      <c r="AU84" s="195" t="s">
        <v>78</v>
      </c>
      <c r="AY84" s="194" t="s">
        <v>120</v>
      </c>
      <c r="BK84" s="196">
        <f>SUM(BK85:BK188)</f>
        <v>0</v>
      </c>
    </row>
    <row r="85" s="2" customFormat="1" ht="24.15" customHeight="1">
      <c r="A85" s="38"/>
      <c r="B85" s="39"/>
      <c r="C85" s="197" t="s">
        <v>78</v>
      </c>
      <c r="D85" s="197" t="s">
        <v>121</v>
      </c>
      <c r="E85" s="198" t="s">
        <v>188</v>
      </c>
      <c r="F85" s="199" t="s">
        <v>189</v>
      </c>
      <c r="G85" s="200" t="s">
        <v>190</v>
      </c>
      <c r="H85" s="201">
        <v>106</v>
      </c>
      <c r="I85" s="202"/>
      <c r="J85" s="203">
        <f>ROUND(I85*H85,2)</f>
        <v>0</v>
      </c>
      <c r="K85" s="204"/>
      <c r="L85" s="44"/>
      <c r="M85" s="205" t="s">
        <v>19</v>
      </c>
      <c r="N85" s="206" t="s">
        <v>41</v>
      </c>
      <c r="O85" s="84"/>
      <c r="P85" s="207">
        <f>O85*H85</f>
        <v>0</v>
      </c>
      <c r="Q85" s="207">
        <v>0</v>
      </c>
      <c r="R85" s="207">
        <f>Q85*H85</f>
        <v>0</v>
      </c>
      <c r="S85" s="207">
        <v>0</v>
      </c>
      <c r="T85" s="208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209" t="s">
        <v>119</v>
      </c>
      <c r="AT85" s="209" t="s">
        <v>121</v>
      </c>
      <c r="AU85" s="209" t="s">
        <v>80</v>
      </c>
      <c r="AY85" s="17" t="s">
        <v>120</v>
      </c>
      <c r="BE85" s="210">
        <f>IF(N85="základní",J85,0)</f>
        <v>0</v>
      </c>
      <c r="BF85" s="210">
        <f>IF(N85="snížená",J85,0)</f>
        <v>0</v>
      </c>
      <c r="BG85" s="210">
        <f>IF(N85="zákl. přenesená",J85,0)</f>
        <v>0</v>
      </c>
      <c r="BH85" s="210">
        <f>IF(N85="sníž. přenesená",J85,0)</f>
        <v>0</v>
      </c>
      <c r="BI85" s="210">
        <f>IF(N85="nulová",J85,0)</f>
        <v>0</v>
      </c>
      <c r="BJ85" s="17" t="s">
        <v>78</v>
      </c>
      <c r="BK85" s="210">
        <f>ROUND(I85*H85,2)</f>
        <v>0</v>
      </c>
      <c r="BL85" s="17" t="s">
        <v>119</v>
      </c>
      <c r="BM85" s="209" t="s">
        <v>191</v>
      </c>
    </row>
    <row r="86" s="2" customFormat="1">
      <c r="A86" s="38"/>
      <c r="B86" s="39"/>
      <c r="C86" s="40"/>
      <c r="D86" s="224" t="s">
        <v>192</v>
      </c>
      <c r="E86" s="40"/>
      <c r="F86" s="225" t="s">
        <v>193</v>
      </c>
      <c r="G86" s="40"/>
      <c r="H86" s="40"/>
      <c r="I86" s="226"/>
      <c r="J86" s="40"/>
      <c r="K86" s="40"/>
      <c r="L86" s="44"/>
      <c r="M86" s="227"/>
      <c r="N86" s="228"/>
      <c r="O86" s="84"/>
      <c r="P86" s="84"/>
      <c r="Q86" s="84"/>
      <c r="R86" s="84"/>
      <c r="S86" s="84"/>
      <c r="T86" s="85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192</v>
      </c>
      <c r="AU86" s="17" t="s">
        <v>80</v>
      </c>
    </row>
    <row r="87" s="13" customFormat="1">
      <c r="A87" s="13"/>
      <c r="B87" s="229"/>
      <c r="C87" s="230"/>
      <c r="D87" s="231" t="s">
        <v>194</v>
      </c>
      <c r="E87" s="232" t="s">
        <v>19</v>
      </c>
      <c r="F87" s="233" t="s">
        <v>195</v>
      </c>
      <c r="G87" s="230"/>
      <c r="H87" s="234">
        <v>106</v>
      </c>
      <c r="I87" s="235"/>
      <c r="J87" s="230"/>
      <c r="K87" s="230"/>
      <c r="L87" s="236"/>
      <c r="M87" s="237"/>
      <c r="N87" s="238"/>
      <c r="O87" s="238"/>
      <c r="P87" s="238"/>
      <c r="Q87" s="238"/>
      <c r="R87" s="238"/>
      <c r="S87" s="238"/>
      <c r="T87" s="239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40" t="s">
        <v>194</v>
      </c>
      <c r="AU87" s="240" t="s">
        <v>80</v>
      </c>
      <c r="AV87" s="13" t="s">
        <v>80</v>
      </c>
      <c r="AW87" s="13" t="s">
        <v>32</v>
      </c>
      <c r="AX87" s="13" t="s">
        <v>78</v>
      </c>
      <c r="AY87" s="240" t="s">
        <v>120</v>
      </c>
    </row>
    <row r="88" s="2" customFormat="1" ht="24.15" customHeight="1">
      <c r="A88" s="38"/>
      <c r="B88" s="39"/>
      <c r="C88" s="197" t="s">
        <v>80</v>
      </c>
      <c r="D88" s="197" t="s">
        <v>121</v>
      </c>
      <c r="E88" s="198" t="s">
        <v>196</v>
      </c>
      <c r="F88" s="199" t="s">
        <v>197</v>
      </c>
      <c r="G88" s="200" t="s">
        <v>190</v>
      </c>
      <c r="H88" s="201">
        <v>67</v>
      </c>
      <c r="I88" s="202"/>
      <c r="J88" s="203">
        <f>ROUND(I88*H88,2)</f>
        <v>0</v>
      </c>
      <c r="K88" s="204"/>
      <c r="L88" s="44"/>
      <c r="M88" s="205" t="s">
        <v>19</v>
      </c>
      <c r="N88" s="206" t="s">
        <v>41</v>
      </c>
      <c r="O88" s="84"/>
      <c r="P88" s="207">
        <f>O88*H88</f>
        <v>0</v>
      </c>
      <c r="Q88" s="207">
        <v>0</v>
      </c>
      <c r="R88" s="207">
        <f>Q88*H88</f>
        <v>0</v>
      </c>
      <c r="S88" s="207">
        <v>0</v>
      </c>
      <c r="T88" s="208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09" t="s">
        <v>119</v>
      </c>
      <c r="AT88" s="209" t="s">
        <v>121</v>
      </c>
      <c r="AU88" s="209" t="s">
        <v>80</v>
      </c>
      <c r="AY88" s="17" t="s">
        <v>120</v>
      </c>
      <c r="BE88" s="210">
        <f>IF(N88="základní",J88,0)</f>
        <v>0</v>
      </c>
      <c r="BF88" s="210">
        <f>IF(N88="snížená",J88,0)</f>
        <v>0</v>
      </c>
      <c r="BG88" s="210">
        <f>IF(N88="zákl. přenesená",J88,0)</f>
        <v>0</v>
      </c>
      <c r="BH88" s="210">
        <f>IF(N88="sníž. přenesená",J88,0)</f>
        <v>0</v>
      </c>
      <c r="BI88" s="210">
        <f>IF(N88="nulová",J88,0)</f>
        <v>0</v>
      </c>
      <c r="BJ88" s="17" t="s">
        <v>78</v>
      </c>
      <c r="BK88" s="210">
        <f>ROUND(I88*H88,2)</f>
        <v>0</v>
      </c>
      <c r="BL88" s="17" t="s">
        <v>119</v>
      </c>
      <c r="BM88" s="209" t="s">
        <v>198</v>
      </c>
    </row>
    <row r="89" s="2" customFormat="1">
      <c r="A89" s="38"/>
      <c r="B89" s="39"/>
      <c r="C89" s="40"/>
      <c r="D89" s="224" t="s">
        <v>192</v>
      </c>
      <c r="E89" s="40"/>
      <c r="F89" s="225" t="s">
        <v>199</v>
      </c>
      <c r="G89" s="40"/>
      <c r="H89" s="40"/>
      <c r="I89" s="226"/>
      <c r="J89" s="40"/>
      <c r="K89" s="40"/>
      <c r="L89" s="44"/>
      <c r="M89" s="227"/>
      <c r="N89" s="228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192</v>
      </c>
      <c r="AU89" s="17" t="s">
        <v>80</v>
      </c>
    </row>
    <row r="90" s="13" customFormat="1">
      <c r="A90" s="13"/>
      <c r="B90" s="229"/>
      <c r="C90" s="230"/>
      <c r="D90" s="231" t="s">
        <v>194</v>
      </c>
      <c r="E90" s="232" t="s">
        <v>19</v>
      </c>
      <c r="F90" s="233" t="s">
        <v>200</v>
      </c>
      <c r="G90" s="230"/>
      <c r="H90" s="234">
        <v>67</v>
      </c>
      <c r="I90" s="235"/>
      <c r="J90" s="230"/>
      <c r="K90" s="230"/>
      <c r="L90" s="236"/>
      <c r="M90" s="237"/>
      <c r="N90" s="238"/>
      <c r="O90" s="238"/>
      <c r="P90" s="238"/>
      <c r="Q90" s="238"/>
      <c r="R90" s="238"/>
      <c r="S90" s="238"/>
      <c r="T90" s="239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40" t="s">
        <v>194</v>
      </c>
      <c r="AU90" s="240" t="s">
        <v>80</v>
      </c>
      <c r="AV90" s="13" t="s">
        <v>80</v>
      </c>
      <c r="AW90" s="13" t="s">
        <v>32</v>
      </c>
      <c r="AX90" s="13" t="s">
        <v>78</v>
      </c>
      <c r="AY90" s="240" t="s">
        <v>120</v>
      </c>
    </row>
    <row r="91" s="2" customFormat="1" ht="21.75" customHeight="1">
      <c r="A91" s="38"/>
      <c r="B91" s="39"/>
      <c r="C91" s="197" t="s">
        <v>130</v>
      </c>
      <c r="D91" s="197" t="s">
        <v>121</v>
      </c>
      <c r="E91" s="198" t="s">
        <v>201</v>
      </c>
      <c r="F91" s="199" t="s">
        <v>202</v>
      </c>
      <c r="G91" s="200" t="s">
        <v>190</v>
      </c>
      <c r="H91" s="201">
        <v>106</v>
      </c>
      <c r="I91" s="202"/>
      <c r="J91" s="203">
        <f>ROUND(I91*H91,2)</f>
        <v>0</v>
      </c>
      <c r="K91" s="204"/>
      <c r="L91" s="44"/>
      <c r="M91" s="205" t="s">
        <v>19</v>
      </c>
      <c r="N91" s="206" t="s">
        <v>41</v>
      </c>
      <c r="O91" s="84"/>
      <c r="P91" s="207">
        <f>O91*H91</f>
        <v>0</v>
      </c>
      <c r="Q91" s="207">
        <v>0</v>
      </c>
      <c r="R91" s="207">
        <f>Q91*H91</f>
        <v>0</v>
      </c>
      <c r="S91" s="207">
        <v>0</v>
      </c>
      <c r="T91" s="208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09" t="s">
        <v>119</v>
      </c>
      <c r="AT91" s="209" t="s">
        <v>121</v>
      </c>
      <c r="AU91" s="209" t="s">
        <v>80</v>
      </c>
      <c r="AY91" s="17" t="s">
        <v>120</v>
      </c>
      <c r="BE91" s="210">
        <f>IF(N91="základní",J91,0)</f>
        <v>0</v>
      </c>
      <c r="BF91" s="210">
        <f>IF(N91="snížená",J91,0)</f>
        <v>0</v>
      </c>
      <c r="BG91" s="210">
        <f>IF(N91="zákl. přenesená",J91,0)</f>
        <v>0</v>
      </c>
      <c r="BH91" s="210">
        <f>IF(N91="sníž. přenesená",J91,0)</f>
        <v>0</v>
      </c>
      <c r="BI91" s="210">
        <f>IF(N91="nulová",J91,0)</f>
        <v>0</v>
      </c>
      <c r="BJ91" s="17" t="s">
        <v>78</v>
      </c>
      <c r="BK91" s="210">
        <f>ROUND(I91*H91,2)</f>
        <v>0</v>
      </c>
      <c r="BL91" s="17" t="s">
        <v>119</v>
      </c>
      <c r="BM91" s="209" t="s">
        <v>203</v>
      </c>
    </row>
    <row r="92" s="2" customFormat="1">
      <c r="A92" s="38"/>
      <c r="B92" s="39"/>
      <c r="C92" s="40"/>
      <c r="D92" s="224" t="s">
        <v>192</v>
      </c>
      <c r="E92" s="40"/>
      <c r="F92" s="225" t="s">
        <v>204</v>
      </c>
      <c r="G92" s="40"/>
      <c r="H92" s="40"/>
      <c r="I92" s="226"/>
      <c r="J92" s="40"/>
      <c r="K92" s="40"/>
      <c r="L92" s="44"/>
      <c r="M92" s="227"/>
      <c r="N92" s="228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192</v>
      </c>
      <c r="AU92" s="17" t="s">
        <v>80</v>
      </c>
    </row>
    <row r="93" s="13" customFormat="1">
      <c r="A93" s="13"/>
      <c r="B93" s="229"/>
      <c r="C93" s="230"/>
      <c r="D93" s="231" t="s">
        <v>194</v>
      </c>
      <c r="E93" s="232" t="s">
        <v>19</v>
      </c>
      <c r="F93" s="233" t="s">
        <v>195</v>
      </c>
      <c r="G93" s="230"/>
      <c r="H93" s="234">
        <v>106</v>
      </c>
      <c r="I93" s="235"/>
      <c r="J93" s="230"/>
      <c r="K93" s="230"/>
      <c r="L93" s="236"/>
      <c r="M93" s="237"/>
      <c r="N93" s="238"/>
      <c r="O93" s="238"/>
      <c r="P93" s="238"/>
      <c r="Q93" s="238"/>
      <c r="R93" s="238"/>
      <c r="S93" s="238"/>
      <c r="T93" s="239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0" t="s">
        <v>194</v>
      </c>
      <c r="AU93" s="240" t="s">
        <v>80</v>
      </c>
      <c r="AV93" s="13" t="s">
        <v>80</v>
      </c>
      <c r="AW93" s="13" t="s">
        <v>32</v>
      </c>
      <c r="AX93" s="13" t="s">
        <v>78</v>
      </c>
      <c r="AY93" s="240" t="s">
        <v>120</v>
      </c>
    </row>
    <row r="94" s="2" customFormat="1" ht="21.75" customHeight="1">
      <c r="A94" s="38"/>
      <c r="B94" s="39"/>
      <c r="C94" s="197" t="s">
        <v>119</v>
      </c>
      <c r="D94" s="197" t="s">
        <v>121</v>
      </c>
      <c r="E94" s="198" t="s">
        <v>205</v>
      </c>
      <c r="F94" s="199" t="s">
        <v>206</v>
      </c>
      <c r="G94" s="200" t="s">
        <v>190</v>
      </c>
      <c r="H94" s="201">
        <v>51</v>
      </c>
      <c r="I94" s="202"/>
      <c r="J94" s="203">
        <f>ROUND(I94*H94,2)</f>
        <v>0</v>
      </c>
      <c r="K94" s="204"/>
      <c r="L94" s="44"/>
      <c r="M94" s="205" t="s">
        <v>19</v>
      </c>
      <c r="N94" s="206" t="s">
        <v>41</v>
      </c>
      <c r="O94" s="84"/>
      <c r="P94" s="207">
        <f>O94*H94</f>
        <v>0</v>
      </c>
      <c r="Q94" s="207">
        <v>0</v>
      </c>
      <c r="R94" s="207">
        <f>Q94*H94</f>
        <v>0</v>
      </c>
      <c r="S94" s="207">
        <v>0</v>
      </c>
      <c r="T94" s="208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09" t="s">
        <v>119</v>
      </c>
      <c r="AT94" s="209" t="s">
        <v>121</v>
      </c>
      <c r="AU94" s="209" t="s">
        <v>80</v>
      </c>
      <c r="AY94" s="17" t="s">
        <v>120</v>
      </c>
      <c r="BE94" s="210">
        <f>IF(N94="základní",J94,0)</f>
        <v>0</v>
      </c>
      <c r="BF94" s="210">
        <f>IF(N94="snížená",J94,0)</f>
        <v>0</v>
      </c>
      <c r="BG94" s="210">
        <f>IF(N94="zákl. přenesená",J94,0)</f>
        <v>0</v>
      </c>
      <c r="BH94" s="210">
        <f>IF(N94="sníž. přenesená",J94,0)</f>
        <v>0</v>
      </c>
      <c r="BI94" s="210">
        <f>IF(N94="nulová",J94,0)</f>
        <v>0</v>
      </c>
      <c r="BJ94" s="17" t="s">
        <v>78</v>
      </c>
      <c r="BK94" s="210">
        <f>ROUND(I94*H94,2)</f>
        <v>0</v>
      </c>
      <c r="BL94" s="17" t="s">
        <v>119</v>
      </c>
      <c r="BM94" s="209" t="s">
        <v>207</v>
      </c>
    </row>
    <row r="95" s="2" customFormat="1">
      <c r="A95" s="38"/>
      <c r="B95" s="39"/>
      <c r="C95" s="40"/>
      <c r="D95" s="224" t="s">
        <v>192</v>
      </c>
      <c r="E95" s="40"/>
      <c r="F95" s="225" t="s">
        <v>208</v>
      </c>
      <c r="G95" s="40"/>
      <c r="H95" s="40"/>
      <c r="I95" s="226"/>
      <c r="J95" s="40"/>
      <c r="K95" s="40"/>
      <c r="L95" s="44"/>
      <c r="M95" s="227"/>
      <c r="N95" s="228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192</v>
      </c>
      <c r="AU95" s="17" t="s">
        <v>80</v>
      </c>
    </row>
    <row r="96" s="13" customFormat="1">
      <c r="A96" s="13"/>
      <c r="B96" s="229"/>
      <c r="C96" s="230"/>
      <c r="D96" s="231" t="s">
        <v>194</v>
      </c>
      <c r="E96" s="232" t="s">
        <v>19</v>
      </c>
      <c r="F96" s="233" t="s">
        <v>209</v>
      </c>
      <c r="G96" s="230"/>
      <c r="H96" s="234">
        <v>51</v>
      </c>
      <c r="I96" s="235"/>
      <c r="J96" s="230"/>
      <c r="K96" s="230"/>
      <c r="L96" s="236"/>
      <c r="M96" s="237"/>
      <c r="N96" s="238"/>
      <c r="O96" s="238"/>
      <c r="P96" s="238"/>
      <c r="Q96" s="238"/>
      <c r="R96" s="238"/>
      <c r="S96" s="238"/>
      <c r="T96" s="239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0" t="s">
        <v>194</v>
      </c>
      <c r="AU96" s="240" t="s">
        <v>80</v>
      </c>
      <c r="AV96" s="13" t="s">
        <v>80</v>
      </c>
      <c r="AW96" s="13" t="s">
        <v>32</v>
      </c>
      <c r="AX96" s="13" t="s">
        <v>78</v>
      </c>
      <c r="AY96" s="240" t="s">
        <v>120</v>
      </c>
    </row>
    <row r="97" s="2" customFormat="1" ht="21.75" customHeight="1">
      <c r="A97" s="38"/>
      <c r="B97" s="39"/>
      <c r="C97" s="197" t="s">
        <v>137</v>
      </c>
      <c r="D97" s="197" t="s">
        <v>121</v>
      </c>
      <c r="E97" s="198" t="s">
        <v>210</v>
      </c>
      <c r="F97" s="199" t="s">
        <v>211</v>
      </c>
      <c r="G97" s="200" t="s">
        <v>190</v>
      </c>
      <c r="H97" s="201">
        <v>14</v>
      </c>
      <c r="I97" s="202"/>
      <c r="J97" s="203">
        <f>ROUND(I97*H97,2)</f>
        <v>0</v>
      </c>
      <c r="K97" s="204"/>
      <c r="L97" s="44"/>
      <c r="M97" s="205" t="s">
        <v>19</v>
      </c>
      <c r="N97" s="206" t="s">
        <v>41</v>
      </c>
      <c r="O97" s="84"/>
      <c r="P97" s="207">
        <f>O97*H97</f>
        <v>0</v>
      </c>
      <c r="Q97" s="207">
        <v>0</v>
      </c>
      <c r="R97" s="207">
        <f>Q97*H97</f>
        <v>0</v>
      </c>
      <c r="S97" s="207">
        <v>0</v>
      </c>
      <c r="T97" s="208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09" t="s">
        <v>119</v>
      </c>
      <c r="AT97" s="209" t="s">
        <v>121</v>
      </c>
      <c r="AU97" s="209" t="s">
        <v>80</v>
      </c>
      <c r="AY97" s="17" t="s">
        <v>120</v>
      </c>
      <c r="BE97" s="210">
        <f>IF(N97="základní",J97,0)</f>
        <v>0</v>
      </c>
      <c r="BF97" s="210">
        <f>IF(N97="snížená",J97,0)</f>
        <v>0</v>
      </c>
      <c r="BG97" s="210">
        <f>IF(N97="zákl. přenesená",J97,0)</f>
        <v>0</v>
      </c>
      <c r="BH97" s="210">
        <f>IF(N97="sníž. přenesená",J97,0)</f>
        <v>0</v>
      </c>
      <c r="BI97" s="210">
        <f>IF(N97="nulová",J97,0)</f>
        <v>0</v>
      </c>
      <c r="BJ97" s="17" t="s">
        <v>78</v>
      </c>
      <c r="BK97" s="210">
        <f>ROUND(I97*H97,2)</f>
        <v>0</v>
      </c>
      <c r="BL97" s="17" t="s">
        <v>119</v>
      </c>
      <c r="BM97" s="209" t="s">
        <v>212</v>
      </c>
    </row>
    <row r="98" s="2" customFormat="1">
      <c r="A98" s="38"/>
      <c r="B98" s="39"/>
      <c r="C98" s="40"/>
      <c r="D98" s="224" t="s">
        <v>192</v>
      </c>
      <c r="E98" s="40"/>
      <c r="F98" s="225" t="s">
        <v>213</v>
      </c>
      <c r="G98" s="40"/>
      <c r="H98" s="40"/>
      <c r="I98" s="226"/>
      <c r="J98" s="40"/>
      <c r="K98" s="40"/>
      <c r="L98" s="44"/>
      <c r="M98" s="227"/>
      <c r="N98" s="228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192</v>
      </c>
      <c r="AU98" s="17" t="s">
        <v>80</v>
      </c>
    </row>
    <row r="99" s="13" customFormat="1">
      <c r="A99" s="13"/>
      <c r="B99" s="229"/>
      <c r="C99" s="230"/>
      <c r="D99" s="231" t="s">
        <v>194</v>
      </c>
      <c r="E99" s="232" t="s">
        <v>19</v>
      </c>
      <c r="F99" s="233" t="s">
        <v>174</v>
      </c>
      <c r="G99" s="230"/>
      <c r="H99" s="234">
        <v>14</v>
      </c>
      <c r="I99" s="235"/>
      <c r="J99" s="230"/>
      <c r="K99" s="230"/>
      <c r="L99" s="236"/>
      <c r="M99" s="237"/>
      <c r="N99" s="238"/>
      <c r="O99" s="238"/>
      <c r="P99" s="238"/>
      <c r="Q99" s="238"/>
      <c r="R99" s="238"/>
      <c r="S99" s="238"/>
      <c r="T99" s="239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0" t="s">
        <v>194</v>
      </c>
      <c r="AU99" s="240" t="s">
        <v>80</v>
      </c>
      <c r="AV99" s="13" t="s">
        <v>80</v>
      </c>
      <c r="AW99" s="13" t="s">
        <v>32</v>
      </c>
      <c r="AX99" s="13" t="s">
        <v>78</v>
      </c>
      <c r="AY99" s="240" t="s">
        <v>120</v>
      </c>
    </row>
    <row r="100" s="2" customFormat="1" ht="21.75" customHeight="1">
      <c r="A100" s="38"/>
      <c r="B100" s="39"/>
      <c r="C100" s="197" t="s">
        <v>141</v>
      </c>
      <c r="D100" s="197" t="s">
        <v>121</v>
      </c>
      <c r="E100" s="198" t="s">
        <v>214</v>
      </c>
      <c r="F100" s="199" t="s">
        <v>215</v>
      </c>
      <c r="G100" s="200" t="s">
        <v>190</v>
      </c>
      <c r="H100" s="201">
        <v>2</v>
      </c>
      <c r="I100" s="202"/>
      <c r="J100" s="203">
        <f>ROUND(I100*H100,2)</f>
        <v>0</v>
      </c>
      <c r="K100" s="204"/>
      <c r="L100" s="44"/>
      <c r="M100" s="205" t="s">
        <v>19</v>
      </c>
      <c r="N100" s="206" t="s">
        <v>41</v>
      </c>
      <c r="O100" s="84"/>
      <c r="P100" s="207">
        <f>O100*H100</f>
        <v>0</v>
      </c>
      <c r="Q100" s="207">
        <v>0</v>
      </c>
      <c r="R100" s="207">
        <f>Q100*H100</f>
        <v>0</v>
      </c>
      <c r="S100" s="207">
        <v>0</v>
      </c>
      <c r="T100" s="208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09" t="s">
        <v>119</v>
      </c>
      <c r="AT100" s="209" t="s">
        <v>121</v>
      </c>
      <c r="AU100" s="209" t="s">
        <v>80</v>
      </c>
      <c r="AY100" s="17" t="s">
        <v>120</v>
      </c>
      <c r="BE100" s="210">
        <f>IF(N100="základní",J100,0)</f>
        <v>0</v>
      </c>
      <c r="BF100" s="210">
        <f>IF(N100="snížená",J100,0)</f>
        <v>0</v>
      </c>
      <c r="BG100" s="210">
        <f>IF(N100="zákl. přenesená",J100,0)</f>
        <v>0</v>
      </c>
      <c r="BH100" s="210">
        <f>IF(N100="sníž. přenesená",J100,0)</f>
        <v>0</v>
      </c>
      <c r="BI100" s="210">
        <f>IF(N100="nulová",J100,0)</f>
        <v>0</v>
      </c>
      <c r="BJ100" s="17" t="s">
        <v>78</v>
      </c>
      <c r="BK100" s="210">
        <f>ROUND(I100*H100,2)</f>
        <v>0</v>
      </c>
      <c r="BL100" s="17" t="s">
        <v>119</v>
      </c>
      <c r="BM100" s="209" t="s">
        <v>216</v>
      </c>
    </row>
    <row r="101" s="2" customFormat="1">
      <c r="A101" s="38"/>
      <c r="B101" s="39"/>
      <c r="C101" s="40"/>
      <c r="D101" s="224" t="s">
        <v>192</v>
      </c>
      <c r="E101" s="40"/>
      <c r="F101" s="225" t="s">
        <v>217</v>
      </c>
      <c r="G101" s="40"/>
      <c r="H101" s="40"/>
      <c r="I101" s="226"/>
      <c r="J101" s="40"/>
      <c r="K101" s="40"/>
      <c r="L101" s="44"/>
      <c r="M101" s="227"/>
      <c r="N101" s="228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192</v>
      </c>
      <c r="AU101" s="17" t="s">
        <v>80</v>
      </c>
    </row>
    <row r="102" s="13" customFormat="1">
      <c r="A102" s="13"/>
      <c r="B102" s="229"/>
      <c r="C102" s="230"/>
      <c r="D102" s="231" t="s">
        <v>194</v>
      </c>
      <c r="E102" s="232" t="s">
        <v>19</v>
      </c>
      <c r="F102" s="233" t="s">
        <v>80</v>
      </c>
      <c r="G102" s="230"/>
      <c r="H102" s="234">
        <v>2</v>
      </c>
      <c r="I102" s="235"/>
      <c r="J102" s="230"/>
      <c r="K102" s="230"/>
      <c r="L102" s="236"/>
      <c r="M102" s="237"/>
      <c r="N102" s="238"/>
      <c r="O102" s="238"/>
      <c r="P102" s="238"/>
      <c r="Q102" s="238"/>
      <c r="R102" s="238"/>
      <c r="S102" s="238"/>
      <c r="T102" s="239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0" t="s">
        <v>194</v>
      </c>
      <c r="AU102" s="240" t="s">
        <v>80</v>
      </c>
      <c r="AV102" s="13" t="s">
        <v>80</v>
      </c>
      <c r="AW102" s="13" t="s">
        <v>32</v>
      </c>
      <c r="AX102" s="13" t="s">
        <v>78</v>
      </c>
      <c r="AY102" s="240" t="s">
        <v>120</v>
      </c>
    </row>
    <row r="103" s="2" customFormat="1" ht="16.5" customHeight="1">
      <c r="A103" s="38"/>
      <c r="B103" s="39"/>
      <c r="C103" s="197" t="s">
        <v>145</v>
      </c>
      <c r="D103" s="197" t="s">
        <v>121</v>
      </c>
      <c r="E103" s="198" t="s">
        <v>218</v>
      </c>
      <c r="F103" s="199" t="s">
        <v>219</v>
      </c>
      <c r="G103" s="200" t="s">
        <v>190</v>
      </c>
      <c r="H103" s="201">
        <v>173</v>
      </c>
      <c r="I103" s="202"/>
      <c r="J103" s="203">
        <f>ROUND(I103*H103,2)</f>
        <v>0</v>
      </c>
      <c r="K103" s="204"/>
      <c r="L103" s="44"/>
      <c r="M103" s="205" t="s">
        <v>19</v>
      </c>
      <c r="N103" s="206" t="s">
        <v>41</v>
      </c>
      <c r="O103" s="84"/>
      <c r="P103" s="207">
        <f>O103*H103</f>
        <v>0</v>
      </c>
      <c r="Q103" s="207">
        <v>0</v>
      </c>
      <c r="R103" s="207">
        <f>Q103*H103</f>
        <v>0</v>
      </c>
      <c r="S103" s="207">
        <v>0</v>
      </c>
      <c r="T103" s="208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09" t="s">
        <v>119</v>
      </c>
      <c r="AT103" s="209" t="s">
        <v>121</v>
      </c>
      <c r="AU103" s="209" t="s">
        <v>80</v>
      </c>
      <c r="AY103" s="17" t="s">
        <v>120</v>
      </c>
      <c r="BE103" s="210">
        <f>IF(N103="základní",J103,0)</f>
        <v>0</v>
      </c>
      <c r="BF103" s="210">
        <f>IF(N103="snížená",J103,0)</f>
        <v>0</v>
      </c>
      <c r="BG103" s="210">
        <f>IF(N103="zákl. přenesená",J103,0)</f>
        <v>0</v>
      </c>
      <c r="BH103" s="210">
        <f>IF(N103="sníž. přenesená",J103,0)</f>
        <v>0</v>
      </c>
      <c r="BI103" s="210">
        <f>IF(N103="nulová",J103,0)</f>
        <v>0</v>
      </c>
      <c r="BJ103" s="17" t="s">
        <v>78</v>
      </c>
      <c r="BK103" s="210">
        <f>ROUND(I103*H103,2)</f>
        <v>0</v>
      </c>
      <c r="BL103" s="17" t="s">
        <v>119</v>
      </c>
      <c r="BM103" s="209" t="s">
        <v>220</v>
      </c>
    </row>
    <row r="104" s="2" customFormat="1">
      <c r="A104" s="38"/>
      <c r="B104" s="39"/>
      <c r="C104" s="40"/>
      <c r="D104" s="224" t="s">
        <v>192</v>
      </c>
      <c r="E104" s="40"/>
      <c r="F104" s="225" t="s">
        <v>221</v>
      </c>
      <c r="G104" s="40"/>
      <c r="H104" s="40"/>
      <c r="I104" s="226"/>
      <c r="J104" s="40"/>
      <c r="K104" s="40"/>
      <c r="L104" s="44"/>
      <c r="M104" s="227"/>
      <c r="N104" s="228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192</v>
      </c>
      <c r="AU104" s="17" t="s">
        <v>80</v>
      </c>
    </row>
    <row r="105" s="13" customFormat="1">
      <c r="A105" s="13"/>
      <c r="B105" s="229"/>
      <c r="C105" s="230"/>
      <c r="D105" s="231" t="s">
        <v>194</v>
      </c>
      <c r="E105" s="232" t="s">
        <v>19</v>
      </c>
      <c r="F105" s="233" t="s">
        <v>222</v>
      </c>
      <c r="G105" s="230"/>
      <c r="H105" s="234">
        <v>173</v>
      </c>
      <c r="I105" s="235"/>
      <c r="J105" s="230"/>
      <c r="K105" s="230"/>
      <c r="L105" s="236"/>
      <c r="M105" s="237"/>
      <c r="N105" s="238"/>
      <c r="O105" s="238"/>
      <c r="P105" s="238"/>
      <c r="Q105" s="238"/>
      <c r="R105" s="238"/>
      <c r="S105" s="238"/>
      <c r="T105" s="239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0" t="s">
        <v>194</v>
      </c>
      <c r="AU105" s="240" t="s">
        <v>80</v>
      </c>
      <c r="AV105" s="13" t="s">
        <v>80</v>
      </c>
      <c r="AW105" s="13" t="s">
        <v>32</v>
      </c>
      <c r="AX105" s="13" t="s">
        <v>78</v>
      </c>
      <c r="AY105" s="240" t="s">
        <v>120</v>
      </c>
    </row>
    <row r="106" s="2" customFormat="1" ht="21.75" customHeight="1">
      <c r="A106" s="38"/>
      <c r="B106" s="39"/>
      <c r="C106" s="197" t="s">
        <v>149</v>
      </c>
      <c r="D106" s="197" t="s">
        <v>121</v>
      </c>
      <c r="E106" s="198" t="s">
        <v>223</v>
      </c>
      <c r="F106" s="199" t="s">
        <v>224</v>
      </c>
      <c r="G106" s="200" t="s">
        <v>190</v>
      </c>
      <c r="H106" s="201">
        <v>51</v>
      </c>
      <c r="I106" s="202"/>
      <c r="J106" s="203">
        <f>ROUND(I106*H106,2)</f>
        <v>0</v>
      </c>
      <c r="K106" s="204"/>
      <c r="L106" s="44"/>
      <c r="M106" s="205" t="s">
        <v>19</v>
      </c>
      <c r="N106" s="206" t="s">
        <v>41</v>
      </c>
      <c r="O106" s="84"/>
      <c r="P106" s="207">
        <f>O106*H106</f>
        <v>0</v>
      </c>
      <c r="Q106" s="207">
        <v>0</v>
      </c>
      <c r="R106" s="207">
        <f>Q106*H106</f>
        <v>0</v>
      </c>
      <c r="S106" s="207">
        <v>0</v>
      </c>
      <c r="T106" s="208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09" t="s">
        <v>119</v>
      </c>
      <c r="AT106" s="209" t="s">
        <v>121</v>
      </c>
      <c r="AU106" s="209" t="s">
        <v>80</v>
      </c>
      <c r="AY106" s="17" t="s">
        <v>120</v>
      </c>
      <c r="BE106" s="210">
        <f>IF(N106="základní",J106,0)</f>
        <v>0</v>
      </c>
      <c r="BF106" s="210">
        <f>IF(N106="snížená",J106,0)</f>
        <v>0</v>
      </c>
      <c r="BG106" s="210">
        <f>IF(N106="zákl. přenesená",J106,0)</f>
        <v>0</v>
      </c>
      <c r="BH106" s="210">
        <f>IF(N106="sníž. přenesená",J106,0)</f>
        <v>0</v>
      </c>
      <c r="BI106" s="210">
        <f>IF(N106="nulová",J106,0)</f>
        <v>0</v>
      </c>
      <c r="BJ106" s="17" t="s">
        <v>78</v>
      </c>
      <c r="BK106" s="210">
        <f>ROUND(I106*H106,2)</f>
        <v>0</v>
      </c>
      <c r="BL106" s="17" t="s">
        <v>119</v>
      </c>
      <c r="BM106" s="209" t="s">
        <v>225</v>
      </c>
    </row>
    <row r="107" s="2" customFormat="1">
      <c r="A107" s="38"/>
      <c r="B107" s="39"/>
      <c r="C107" s="40"/>
      <c r="D107" s="224" t="s">
        <v>192</v>
      </c>
      <c r="E107" s="40"/>
      <c r="F107" s="225" t="s">
        <v>226</v>
      </c>
      <c r="G107" s="40"/>
      <c r="H107" s="40"/>
      <c r="I107" s="226"/>
      <c r="J107" s="40"/>
      <c r="K107" s="40"/>
      <c r="L107" s="44"/>
      <c r="M107" s="227"/>
      <c r="N107" s="228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192</v>
      </c>
      <c r="AU107" s="17" t="s">
        <v>80</v>
      </c>
    </row>
    <row r="108" s="13" customFormat="1">
      <c r="A108" s="13"/>
      <c r="B108" s="229"/>
      <c r="C108" s="230"/>
      <c r="D108" s="231" t="s">
        <v>194</v>
      </c>
      <c r="E108" s="232" t="s">
        <v>19</v>
      </c>
      <c r="F108" s="233" t="s">
        <v>209</v>
      </c>
      <c r="G108" s="230"/>
      <c r="H108" s="234">
        <v>51</v>
      </c>
      <c r="I108" s="235"/>
      <c r="J108" s="230"/>
      <c r="K108" s="230"/>
      <c r="L108" s="236"/>
      <c r="M108" s="237"/>
      <c r="N108" s="238"/>
      <c r="O108" s="238"/>
      <c r="P108" s="238"/>
      <c r="Q108" s="238"/>
      <c r="R108" s="238"/>
      <c r="S108" s="238"/>
      <c r="T108" s="239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0" t="s">
        <v>194</v>
      </c>
      <c r="AU108" s="240" t="s">
        <v>80</v>
      </c>
      <c r="AV108" s="13" t="s">
        <v>80</v>
      </c>
      <c r="AW108" s="13" t="s">
        <v>32</v>
      </c>
      <c r="AX108" s="13" t="s">
        <v>78</v>
      </c>
      <c r="AY108" s="240" t="s">
        <v>120</v>
      </c>
    </row>
    <row r="109" s="2" customFormat="1" ht="16.5" customHeight="1">
      <c r="A109" s="38"/>
      <c r="B109" s="39"/>
      <c r="C109" s="197" t="s">
        <v>153</v>
      </c>
      <c r="D109" s="197" t="s">
        <v>121</v>
      </c>
      <c r="E109" s="198" t="s">
        <v>227</v>
      </c>
      <c r="F109" s="199" t="s">
        <v>228</v>
      </c>
      <c r="G109" s="200" t="s">
        <v>190</v>
      </c>
      <c r="H109" s="201">
        <v>106</v>
      </c>
      <c r="I109" s="202"/>
      <c r="J109" s="203">
        <f>ROUND(I109*H109,2)</f>
        <v>0</v>
      </c>
      <c r="K109" s="204"/>
      <c r="L109" s="44"/>
      <c r="M109" s="205" t="s">
        <v>19</v>
      </c>
      <c r="N109" s="206" t="s">
        <v>41</v>
      </c>
      <c r="O109" s="84"/>
      <c r="P109" s="207">
        <f>O109*H109</f>
        <v>0</v>
      </c>
      <c r="Q109" s="207">
        <v>9.0000000000000006E-05</v>
      </c>
      <c r="R109" s="207">
        <f>Q109*H109</f>
        <v>0.0095399999999999999</v>
      </c>
      <c r="S109" s="207">
        <v>0</v>
      </c>
      <c r="T109" s="208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09" t="s">
        <v>119</v>
      </c>
      <c r="AT109" s="209" t="s">
        <v>121</v>
      </c>
      <c r="AU109" s="209" t="s">
        <v>80</v>
      </c>
      <c r="AY109" s="17" t="s">
        <v>120</v>
      </c>
      <c r="BE109" s="210">
        <f>IF(N109="základní",J109,0)</f>
        <v>0</v>
      </c>
      <c r="BF109" s="210">
        <f>IF(N109="snížená",J109,0)</f>
        <v>0</v>
      </c>
      <c r="BG109" s="210">
        <f>IF(N109="zákl. přenesená",J109,0)</f>
        <v>0</v>
      </c>
      <c r="BH109" s="210">
        <f>IF(N109="sníž. přenesená",J109,0)</f>
        <v>0</v>
      </c>
      <c r="BI109" s="210">
        <f>IF(N109="nulová",J109,0)</f>
        <v>0</v>
      </c>
      <c r="BJ109" s="17" t="s">
        <v>78</v>
      </c>
      <c r="BK109" s="210">
        <f>ROUND(I109*H109,2)</f>
        <v>0</v>
      </c>
      <c r="BL109" s="17" t="s">
        <v>119</v>
      </c>
      <c r="BM109" s="209" t="s">
        <v>229</v>
      </c>
    </row>
    <row r="110" s="2" customFormat="1">
      <c r="A110" s="38"/>
      <c r="B110" s="39"/>
      <c r="C110" s="40"/>
      <c r="D110" s="224" t="s">
        <v>192</v>
      </c>
      <c r="E110" s="40"/>
      <c r="F110" s="225" t="s">
        <v>230</v>
      </c>
      <c r="G110" s="40"/>
      <c r="H110" s="40"/>
      <c r="I110" s="226"/>
      <c r="J110" s="40"/>
      <c r="K110" s="40"/>
      <c r="L110" s="44"/>
      <c r="M110" s="227"/>
      <c r="N110" s="228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192</v>
      </c>
      <c r="AU110" s="17" t="s">
        <v>80</v>
      </c>
    </row>
    <row r="111" s="13" customFormat="1">
      <c r="A111" s="13"/>
      <c r="B111" s="229"/>
      <c r="C111" s="230"/>
      <c r="D111" s="231" t="s">
        <v>194</v>
      </c>
      <c r="E111" s="232" t="s">
        <v>19</v>
      </c>
      <c r="F111" s="233" t="s">
        <v>195</v>
      </c>
      <c r="G111" s="230"/>
      <c r="H111" s="234">
        <v>106</v>
      </c>
      <c r="I111" s="235"/>
      <c r="J111" s="230"/>
      <c r="K111" s="230"/>
      <c r="L111" s="236"/>
      <c r="M111" s="237"/>
      <c r="N111" s="238"/>
      <c r="O111" s="238"/>
      <c r="P111" s="238"/>
      <c r="Q111" s="238"/>
      <c r="R111" s="238"/>
      <c r="S111" s="238"/>
      <c r="T111" s="239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0" t="s">
        <v>194</v>
      </c>
      <c r="AU111" s="240" t="s">
        <v>80</v>
      </c>
      <c r="AV111" s="13" t="s">
        <v>80</v>
      </c>
      <c r="AW111" s="13" t="s">
        <v>32</v>
      </c>
      <c r="AX111" s="13" t="s">
        <v>78</v>
      </c>
      <c r="AY111" s="240" t="s">
        <v>120</v>
      </c>
    </row>
    <row r="112" s="2" customFormat="1" ht="16.5" customHeight="1">
      <c r="A112" s="38"/>
      <c r="B112" s="39"/>
      <c r="C112" s="197" t="s">
        <v>157</v>
      </c>
      <c r="D112" s="197" t="s">
        <v>121</v>
      </c>
      <c r="E112" s="198" t="s">
        <v>231</v>
      </c>
      <c r="F112" s="199" t="s">
        <v>232</v>
      </c>
      <c r="G112" s="200" t="s">
        <v>190</v>
      </c>
      <c r="H112" s="201">
        <v>51</v>
      </c>
      <c r="I112" s="202"/>
      <c r="J112" s="203">
        <f>ROUND(I112*H112,2)</f>
        <v>0</v>
      </c>
      <c r="K112" s="204"/>
      <c r="L112" s="44"/>
      <c r="M112" s="205" t="s">
        <v>19</v>
      </c>
      <c r="N112" s="206" t="s">
        <v>41</v>
      </c>
      <c r="O112" s="84"/>
      <c r="P112" s="207">
        <f>O112*H112</f>
        <v>0</v>
      </c>
      <c r="Q112" s="207">
        <v>0.00018000000000000001</v>
      </c>
      <c r="R112" s="207">
        <f>Q112*H112</f>
        <v>0.0091800000000000007</v>
      </c>
      <c r="S112" s="207">
        <v>0</v>
      </c>
      <c r="T112" s="208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09" t="s">
        <v>119</v>
      </c>
      <c r="AT112" s="209" t="s">
        <v>121</v>
      </c>
      <c r="AU112" s="209" t="s">
        <v>80</v>
      </c>
      <c r="AY112" s="17" t="s">
        <v>120</v>
      </c>
      <c r="BE112" s="210">
        <f>IF(N112="základní",J112,0)</f>
        <v>0</v>
      </c>
      <c r="BF112" s="210">
        <f>IF(N112="snížená",J112,0)</f>
        <v>0</v>
      </c>
      <c r="BG112" s="210">
        <f>IF(N112="zákl. přenesená",J112,0)</f>
        <v>0</v>
      </c>
      <c r="BH112" s="210">
        <f>IF(N112="sníž. přenesená",J112,0)</f>
        <v>0</v>
      </c>
      <c r="BI112" s="210">
        <f>IF(N112="nulová",J112,0)</f>
        <v>0</v>
      </c>
      <c r="BJ112" s="17" t="s">
        <v>78</v>
      </c>
      <c r="BK112" s="210">
        <f>ROUND(I112*H112,2)</f>
        <v>0</v>
      </c>
      <c r="BL112" s="17" t="s">
        <v>119</v>
      </c>
      <c r="BM112" s="209" t="s">
        <v>233</v>
      </c>
    </row>
    <row r="113" s="2" customFormat="1">
      <c r="A113" s="38"/>
      <c r="B113" s="39"/>
      <c r="C113" s="40"/>
      <c r="D113" s="224" t="s">
        <v>192</v>
      </c>
      <c r="E113" s="40"/>
      <c r="F113" s="225" t="s">
        <v>234</v>
      </c>
      <c r="G113" s="40"/>
      <c r="H113" s="40"/>
      <c r="I113" s="226"/>
      <c r="J113" s="40"/>
      <c r="K113" s="40"/>
      <c r="L113" s="44"/>
      <c r="M113" s="227"/>
      <c r="N113" s="228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192</v>
      </c>
      <c r="AU113" s="17" t="s">
        <v>80</v>
      </c>
    </row>
    <row r="114" s="13" customFormat="1">
      <c r="A114" s="13"/>
      <c r="B114" s="229"/>
      <c r="C114" s="230"/>
      <c r="D114" s="231" t="s">
        <v>194</v>
      </c>
      <c r="E114" s="232" t="s">
        <v>19</v>
      </c>
      <c r="F114" s="233" t="s">
        <v>209</v>
      </c>
      <c r="G114" s="230"/>
      <c r="H114" s="234">
        <v>51</v>
      </c>
      <c r="I114" s="235"/>
      <c r="J114" s="230"/>
      <c r="K114" s="230"/>
      <c r="L114" s="236"/>
      <c r="M114" s="237"/>
      <c r="N114" s="238"/>
      <c r="O114" s="238"/>
      <c r="P114" s="238"/>
      <c r="Q114" s="238"/>
      <c r="R114" s="238"/>
      <c r="S114" s="238"/>
      <c r="T114" s="239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0" t="s">
        <v>194</v>
      </c>
      <c r="AU114" s="240" t="s">
        <v>80</v>
      </c>
      <c r="AV114" s="13" t="s">
        <v>80</v>
      </c>
      <c r="AW114" s="13" t="s">
        <v>32</v>
      </c>
      <c r="AX114" s="13" t="s">
        <v>78</v>
      </c>
      <c r="AY114" s="240" t="s">
        <v>120</v>
      </c>
    </row>
    <row r="115" s="2" customFormat="1" ht="16.5" customHeight="1">
      <c r="A115" s="38"/>
      <c r="B115" s="39"/>
      <c r="C115" s="197" t="s">
        <v>161</v>
      </c>
      <c r="D115" s="197" t="s">
        <v>121</v>
      </c>
      <c r="E115" s="198" t="s">
        <v>235</v>
      </c>
      <c r="F115" s="199" t="s">
        <v>236</v>
      </c>
      <c r="G115" s="200" t="s">
        <v>190</v>
      </c>
      <c r="H115" s="201">
        <v>16</v>
      </c>
      <c r="I115" s="202"/>
      <c r="J115" s="203">
        <f>ROUND(I115*H115,2)</f>
        <v>0</v>
      </c>
      <c r="K115" s="204"/>
      <c r="L115" s="44"/>
      <c r="M115" s="205" t="s">
        <v>19</v>
      </c>
      <c r="N115" s="206" t="s">
        <v>41</v>
      </c>
      <c r="O115" s="84"/>
      <c r="P115" s="207">
        <f>O115*H115</f>
        <v>0</v>
      </c>
      <c r="Q115" s="207">
        <v>0.00036000000000000002</v>
      </c>
      <c r="R115" s="207">
        <f>Q115*H115</f>
        <v>0.0057600000000000004</v>
      </c>
      <c r="S115" s="207">
        <v>0</v>
      </c>
      <c r="T115" s="208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09" t="s">
        <v>119</v>
      </c>
      <c r="AT115" s="209" t="s">
        <v>121</v>
      </c>
      <c r="AU115" s="209" t="s">
        <v>80</v>
      </c>
      <c r="AY115" s="17" t="s">
        <v>120</v>
      </c>
      <c r="BE115" s="210">
        <f>IF(N115="základní",J115,0)</f>
        <v>0</v>
      </c>
      <c r="BF115" s="210">
        <f>IF(N115="snížená",J115,0)</f>
        <v>0</v>
      </c>
      <c r="BG115" s="210">
        <f>IF(N115="zákl. přenesená",J115,0)</f>
        <v>0</v>
      </c>
      <c r="BH115" s="210">
        <f>IF(N115="sníž. přenesená",J115,0)</f>
        <v>0</v>
      </c>
      <c r="BI115" s="210">
        <f>IF(N115="nulová",J115,0)</f>
        <v>0</v>
      </c>
      <c r="BJ115" s="17" t="s">
        <v>78</v>
      </c>
      <c r="BK115" s="210">
        <f>ROUND(I115*H115,2)</f>
        <v>0</v>
      </c>
      <c r="BL115" s="17" t="s">
        <v>119</v>
      </c>
      <c r="BM115" s="209" t="s">
        <v>237</v>
      </c>
    </row>
    <row r="116" s="2" customFormat="1">
      <c r="A116" s="38"/>
      <c r="B116" s="39"/>
      <c r="C116" s="40"/>
      <c r="D116" s="224" t="s">
        <v>192</v>
      </c>
      <c r="E116" s="40"/>
      <c r="F116" s="225" t="s">
        <v>238</v>
      </c>
      <c r="G116" s="40"/>
      <c r="H116" s="40"/>
      <c r="I116" s="226"/>
      <c r="J116" s="40"/>
      <c r="K116" s="40"/>
      <c r="L116" s="44"/>
      <c r="M116" s="227"/>
      <c r="N116" s="228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192</v>
      </c>
      <c r="AU116" s="17" t="s">
        <v>80</v>
      </c>
    </row>
    <row r="117" s="13" customFormat="1">
      <c r="A117" s="13"/>
      <c r="B117" s="229"/>
      <c r="C117" s="230"/>
      <c r="D117" s="231" t="s">
        <v>194</v>
      </c>
      <c r="E117" s="232" t="s">
        <v>19</v>
      </c>
      <c r="F117" s="233" t="s">
        <v>239</v>
      </c>
      <c r="G117" s="230"/>
      <c r="H117" s="234">
        <v>16</v>
      </c>
      <c r="I117" s="235"/>
      <c r="J117" s="230"/>
      <c r="K117" s="230"/>
      <c r="L117" s="236"/>
      <c r="M117" s="237"/>
      <c r="N117" s="238"/>
      <c r="O117" s="238"/>
      <c r="P117" s="238"/>
      <c r="Q117" s="238"/>
      <c r="R117" s="238"/>
      <c r="S117" s="238"/>
      <c r="T117" s="239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0" t="s">
        <v>194</v>
      </c>
      <c r="AU117" s="240" t="s">
        <v>80</v>
      </c>
      <c r="AV117" s="13" t="s">
        <v>80</v>
      </c>
      <c r="AW117" s="13" t="s">
        <v>32</v>
      </c>
      <c r="AX117" s="13" t="s">
        <v>78</v>
      </c>
      <c r="AY117" s="240" t="s">
        <v>120</v>
      </c>
    </row>
    <row r="118" s="2" customFormat="1" ht="21.75" customHeight="1">
      <c r="A118" s="38"/>
      <c r="B118" s="39"/>
      <c r="C118" s="197" t="s">
        <v>165</v>
      </c>
      <c r="D118" s="197" t="s">
        <v>121</v>
      </c>
      <c r="E118" s="198" t="s">
        <v>240</v>
      </c>
      <c r="F118" s="199" t="s">
        <v>241</v>
      </c>
      <c r="G118" s="200" t="s">
        <v>190</v>
      </c>
      <c r="H118" s="201">
        <v>106</v>
      </c>
      <c r="I118" s="202"/>
      <c r="J118" s="203">
        <f>ROUND(I118*H118,2)</f>
        <v>0</v>
      </c>
      <c r="K118" s="204"/>
      <c r="L118" s="44"/>
      <c r="M118" s="205" t="s">
        <v>19</v>
      </c>
      <c r="N118" s="206" t="s">
        <v>41</v>
      </c>
      <c r="O118" s="84"/>
      <c r="P118" s="207">
        <f>O118*H118</f>
        <v>0</v>
      </c>
      <c r="Q118" s="207">
        <v>0</v>
      </c>
      <c r="R118" s="207">
        <f>Q118*H118</f>
        <v>0</v>
      </c>
      <c r="S118" s="207">
        <v>0</v>
      </c>
      <c r="T118" s="208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09" t="s">
        <v>119</v>
      </c>
      <c r="AT118" s="209" t="s">
        <v>121</v>
      </c>
      <c r="AU118" s="209" t="s">
        <v>80</v>
      </c>
      <c r="AY118" s="17" t="s">
        <v>120</v>
      </c>
      <c r="BE118" s="210">
        <f>IF(N118="základní",J118,0)</f>
        <v>0</v>
      </c>
      <c r="BF118" s="210">
        <f>IF(N118="snížená",J118,0)</f>
        <v>0</v>
      </c>
      <c r="BG118" s="210">
        <f>IF(N118="zákl. přenesená",J118,0)</f>
        <v>0</v>
      </c>
      <c r="BH118" s="210">
        <f>IF(N118="sníž. přenesená",J118,0)</f>
        <v>0</v>
      </c>
      <c r="BI118" s="210">
        <f>IF(N118="nulová",J118,0)</f>
        <v>0</v>
      </c>
      <c r="BJ118" s="17" t="s">
        <v>78</v>
      </c>
      <c r="BK118" s="210">
        <f>ROUND(I118*H118,2)</f>
        <v>0</v>
      </c>
      <c r="BL118" s="17" t="s">
        <v>119</v>
      </c>
      <c r="BM118" s="209" t="s">
        <v>242</v>
      </c>
    </row>
    <row r="119" s="2" customFormat="1">
      <c r="A119" s="38"/>
      <c r="B119" s="39"/>
      <c r="C119" s="40"/>
      <c r="D119" s="224" t="s">
        <v>192</v>
      </c>
      <c r="E119" s="40"/>
      <c r="F119" s="225" t="s">
        <v>243</v>
      </c>
      <c r="G119" s="40"/>
      <c r="H119" s="40"/>
      <c r="I119" s="226"/>
      <c r="J119" s="40"/>
      <c r="K119" s="40"/>
      <c r="L119" s="44"/>
      <c r="M119" s="227"/>
      <c r="N119" s="228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192</v>
      </c>
      <c r="AU119" s="17" t="s">
        <v>80</v>
      </c>
    </row>
    <row r="120" s="13" customFormat="1">
      <c r="A120" s="13"/>
      <c r="B120" s="229"/>
      <c r="C120" s="230"/>
      <c r="D120" s="231" t="s">
        <v>194</v>
      </c>
      <c r="E120" s="232" t="s">
        <v>19</v>
      </c>
      <c r="F120" s="233" t="s">
        <v>195</v>
      </c>
      <c r="G120" s="230"/>
      <c r="H120" s="234">
        <v>106</v>
      </c>
      <c r="I120" s="235"/>
      <c r="J120" s="230"/>
      <c r="K120" s="230"/>
      <c r="L120" s="236"/>
      <c r="M120" s="237"/>
      <c r="N120" s="238"/>
      <c r="O120" s="238"/>
      <c r="P120" s="238"/>
      <c r="Q120" s="238"/>
      <c r="R120" s="238"/>
      <c r="S120" s="238"/>
      <c r="T120" s="239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0" t="s">
        <v>194</v>
      </c>
      <c r="AU120" s="240" t="s">
        <v>80</v>
      </c>
      <c r="AV120" s="13" t="s">
        <v>80</v>
      </c>
      <c r="AW120" s="13" t="s">
        <v>32</v>
      </c>
      <c r="AX120" s="13" t="s">
        <v>78</v>
      </c>
      <c r="AY120" s="240" t="s">
        <v>120</v>
      </c>
    </row>
    <row r="121" s="2" customFormat="1" ht="21.75" customHeight="1">
      <c r="A121" s="38"/>
      <c r="B121" s="39"/>
      <c r="C121" s="197" t="s">
        <v>169</v>
      </c>
      <c r="D121" s="197" t="s">
        <v>121</v>
      </c>
      <c r="E121" s="198" t="s">
        <v>244</v>
      </c>
      <c r="F121" s="199" t="s">
        <v>245</v>
      </c>
      <c r="G121" s="200" t="s">
        <v>190</v>
      </c>
      <c r="H121" s="201">
        <v>14</v>
      </c>
      <c r="I121" s="202"/>
      <c r="J121" s="203">
        <f>ROUND(I121*H121,2)</f>
        <v>0</v>
      </c>
      <c r="K121" s="204"/>
      <c r="L121" s="44"/>
      <c r="M121" s="205" t="s">
        <v>19</v>
      </c>
      <c r="N121" s="206" t="s">
        <v>41</v>
      </c>
      <c r="O121" s="84"/>
      <c r="P121" s="207">
        <f>O121*H121</f>
        <v>0</v>
      </c>
      <c r="Q121" s="207">
        <v>0</v>
      </c>
      <c r="R121" s="207">
        <f>Q121*H121</f>
        <v>0</v>
      </c>
      <c r="S121" s="207">
        <v>0</v>
      </c>
      <c r="T121" s="208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09" t="s">
        <v>119</v>
      </c>
      <c r="AT121" s="209" t="s">
        <v>121</v>
      </c>
      <c r="AU121" s="209" t="s">
        <v>80</v>
      </c>
      <c r="AY121" s="17" t="s">
        <v>120</v>
      </c>
      <c r="BE121" s="210">
        <f>IF(N121="základní",J121,0)</f>
        <v>0</v>
      </c>
      <c r="BF121" s="210">
        <f>IF(N121="snížená",J121,0)</f>
        <v>0</v>
      </c>
      <c r="BG121" s="210">
        <f>IF(N121="zákl. přenesená",J121,0)</f>
        <v>0</v>
      </c>
      <c r="BH121" s="210">
        <f>IF(N121="sníž. přenesená",J121,0)</f>
        <v>0</v>
      </c>
      <c r="BI121" s="210">
        <f>IF(N121="nulová",J121,0)</f>
        <v>0</v>
      </c>
      <c r="BJ121" s="17" t="s">
        <v>78</v>
      </c>
      <c r="BK121" s="210">
        <f>ROUND(I121*H121,2)</f>
        <v>0</v>
      </c>
      <c r="BL121" s="17" t="s">
        <v>119</v>
      </c>
      <c r="BM121" s="209" t="s">
        <v>246</v>
      </c>
    </row>
    <row r="122" s="2" customFormat="1">
      <c r="A122" s="38"/>
      <c r="B122" s="39"/>
      <c r="C122" s="40"/>
      <c r="D122" s="224" t="s">
        <v>192</v>
      </c>
      <c r="E122" s="40"/>
      <c r="F122" s="225" t="s">
        <v>247</v>
      </c>
      <c r="G122" s="40"/>
      <c r="H122" s="40"/>
      <c r="I122" s="226"/>
      <c r="J122" s="40"/>
      <c r="K122" s="40"/>
      <c r="L122" s="44"/>
      <c r="M122" s="227"/>
      <c r="N122" s="228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192</v>
      </c>
      <c r="AU122" s="17" t="s">
        <v>80</v>
      </c>
    </row>
    <row r="123" s="13" customFormat="1">
      <c r="A123" s="13"/>
      <c r="B123" s="229"/>
      <c r="C123" s="230"/>
      <c r="D123" s="231" t="s">
        <v>194</v>
      </c>
      <c r="E123" s="232" t="s">
        <v>19</v>
      </c>
      <c r="F123" s="233" t="s">
        <v>174</v>
      </c>
      <c r="G123" s="230"/>
      <c r="H123" s="234">
        <v>14</v>
      </c>
      <c r="I123" s="235"/>
      <c r="J123" s="230"/>
      <c r="K123" s="230"/>
      <c r="L123" s="236"/>
      <c r="M123" s="237"/>
      <c r="N123" s="238"/>
      <c r="O123" s="238"/>
      <c r="P123" s="238"/>
      <c r="Q123" s="238"/>
      <c r="R123" s="238"/>
      <c r="S123" s="238"/>
      <c r="T123" s="239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0" t="s">
        <v>194</v>
      </c>
      <c r="AU123" s="240" t="s">
        <v>80</v>
      </c>
      <c r="AV123" s="13" t="s">
        <v>80</v>
      </c>
      <c r="AW123" s="13" t="s">
        <v>32</v>
      </c>
      <c r="AX123" s="13" t="s">
        <v>78</v>
      </c>
      <c r="AY123" s="240" t="s">
        <v>120</v>
      </c>
    </row>
    <row r="124" s="2" customFormat="1" ht="21.75" customHeight="1">
      <c r="A124" s="38"/>
      <c r="B124" s="39"/>
      <c r="C124" s="197" t="s">
        <v>174</v>
      </c>
      <c r="D124" s="197" t="s">
        <v>121</v>
      </c>
      <c r="E124" s="198" t="s">
        <v>248</v>
      </c>
      <c r="F124" s="199" t="s">
        <v>249</v>
      </c>
      <c r="G124" s="200" t="s">
        <v>190</v>
      </c>
      <c r="H124" s="201">
        <v>2</v>
      </c>
      <c r="I124" s="202"/>
      <c r="J124" s="203">
        <f>ROUND(I124*H124,2)</f>
        <v>0</v>
      </c>
      <c r="K124" s="204"/>
      <c r="L124" s="44"/>
      <c r="M124" s="205" t="s">
        <v>19</v>
      </c>
      <c r="N124" s="206" t="s">
        <v>41</v>
      </c>
      <c r="O124" s="84"/>
      <c r="P124" s="207">
        <f>O124*H124</f>
        <v>0</v>
      </c>
      <c r="Q124" s="207">
        <v>0</v>
      </c>
      <c r="R124" s="207">
        <f>Q124*H124</f>
        <v>0</v>
      </c>
      <c r="S124" s="207">
        <v>0</v>
      </c>
      <c r="T124" s="20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09" t="s">
        <v>119</v>
      </c>
      <c r="AT124" s="209" t="s">
        <v>121</v>
      </c>
      <c r="AU124" s="209" t="s">
        <v>80</v>
      </c>
      <c r="AY124" s="17" t="s">
        <v>120</v>
      </c>
      <c r="BE124" s="210">
        <f>IF(N124="základní",J124,0)</f>
        <v>0</v>
      </c>
      <c r="BF124" s="210">
        <f>IF(N124="snížená",J124,0)</f>
        <v>0</v>
      </c>
      <c r="BG124" s="210">
        <f>IF(N124="zákl. přenesená",J124,0)</f>
        <v>0</v>
      </c>
      <c r="BH124" s="210">
        <f>IF(N124="sníž. přenesená",J124,0)</f>
        <v>0</v>
      </c>
      <c r="BI124" s="210">
        <f>IF(N124="nulová",J124,0)</f>
        <v>0</v>
      </c>
      <c r="BJ124" s="17" t="s">
        <v>78</v>
      </c>
      <c r="BK124" s="210">
        <f>ROUND(I124*H124,2)</f>
        <v>0</v>
      </c>
      <c r="BL124" s="17" t="s">
        <v>119</v>
      </c>
      <c r="BM124" s="209" t="s">
        <v>250</v>
      </c>
    </row>
    <row r="125" s="2" customFormat="1">
      <c r="A125" s="38"/>
      <c r="B125" s="39"/>
      <c r="C125" s="40"/>
      <c r="D125" s="224" t="s">
        <v>192</v>
      </c>
      <c r="E125" s="40"/>
      <c r="F125" s="225" t="s">
        <v>251</v>
      </c>
      <c r="G125" s="40"/>
      <c r="H125" s="40"/>
      <c r="I125" s="226"/>
      <c r="J125" s="40"/>
      <c r="K125" s="40"/>
      <c r="L125" s="44"/>
      <c r="M125" s="227"/>
      <c r="N125" s="228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192</v>
      </c>
      <c r="AU125" s="17" t="s">
        <v>80</v>
      </c>
    </row>
    <row r="126" s="13" customFormat="1">
      <c r="A126" s="13"/>
      <c r="B126" s="229"/>
      <c r="C126" s="230"/>
      <c r="D126" s="231" t="s">
        <v>194</v>
      </c>
      <c r="E126" s="232" t="s">
        <v>19</v>
      </c>
      <c r="F126" s="233" t="s">
        <v>80</v>
      </c>
      <c r="G126" s="230"/>
      <c r="H126" s="234">
        <v>2</v>
      </c>
      <c r="I126" s="235"/>
      <c r="J126" s="230"/>
      <c r="K126" s="230"/>
      <c r="L126" s="236"/>
      <c r="M126" s="237"/>
      <c r="N126" s="238"/>
      <c r="O126" s="238"/>
      <c r="P126" s="238"/>
      <c r="Q126" s="238"/>
      <c r="R126" s="238"/>
      <c r="S126" s="238"/>
      <c r="T126" s="239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0" t="s">
        <v>194</v>
      </c>
      <c r="AU126" s="240" t="s">
        <v>80</v>
      </c>
      <c r="AV126" s="13" t="s">
        <v>80</v>
      </c>
      <c r="AW126" s="13" t="s">
        <v>32</v>
      </c>
      <c r="AX126" s="13" t="s">
        <v>78</v>
      </c>
      <c r="AY126" s="240" t="s">
        <v>120</v>
      </c>
    </row>
    <row r="127" s="2" customFormat="1" ht="16.5" customHeight="1">
      <c r="A127" s="38"/>
      <c r="B127" s="39"/>
      <c r="C127" s="197" t="s">
        <v>8</v>
      </c>
      <c r="D127" s="197" t="s">
        <v>121</v>
      </c>
      <c r="E127" s="198" t="s">
        <v>252</v>
      </c>
      <c r="F127" s="199" t="s">
        <v>253</v>
      </c>
      <c r="G127" s="200" t="s">
        <v>254</v>
      </c>
      <c r="H127" s="201">
        <v>21020</v>
      </c>
      <c r="I127" s="202"/>
      <c r="J127" s="203">
        <f>ROUND(I127*H127,2)</f>
        <v>0</v>
      </c>
      <c r="K127" s="204"/>
      <c r="L127" s="44"/>
      <c r="M127" s="205" t="s">
        <v>19</v>
      </c>
      <c r="N127" s="206" t="s">
        <v>41</v>
      </c>
      <c r="O127" s="84"/>
      <c r="P127" s="207">
        <f>O127*H127</f>
        <v>0</v>
      </c>
      <c r="Q127" s="207">
        <v>0</v>
      </c>
      <c r="R127" s="207">
        <f>Q127*H127</f>
        <v>0</v>
      </c>
      <c r="S127" s="207">
        <v>0</v>
      </c>
      <c r="T127" s="20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09" t="s">
        <v>119</v>
      </c>
      <c r="AT127" s="209" t="s">
        <v>121</v>
      </c>
      <c r="AU127" s="209" t="s">
        <v>80</v>
      </c>
      <c r="AY127" s="17" t="s">
        <v>120</v>
      </c>
      <c r="BE127" s="210">
        <f>IF(N127="základní",J127,0)</f>
        <v>0</v>
      </c>
      <c r="BF127" s="210">
        <f>IF(N127="snížená",J127,0)</f>
        <v>0</v>
      </c>
      <c r="BG127" s="210">
        <f>IF(N127="zákl. přenesená",J127,0)</f>
        <v>0</v>
      </c>
      <c r="BH127" s="210">
        <f>IF(N127="sníž. přenesená",J127,0)</f>
        <v>0</v>
      </c>
      <c r="BI127" s="210">
        <f>IF(N127="nulová",J127,0)</f>
        <v>0</v>
      </c>
      <c r="BJ127" s="17" t="s">
        <v>78</v>
      </c>
      <c r="BK127" s="210">
        <f>ROUND(I127*H127,2)</f>
        <v>0</v>
      </c>
      <c r="BL127" s="17" t="s">
        <v>119</v>
      </c>
      <c r="BM127" s="209" t="s">
        <v>255</v>
      </c>
    </row>
    <row r="128" s="2" customFormat="1">
      <c r="A128" s="38"/>
      <c r="B128" s="39"/>
      <c r="C128" s="40"/>
      <c r="D128" s="224" t="s">
        <v>192</v>
      </c>
      <c r="E128" s="40"/>
      <c r="F128" s="225" t="s">
        <v>256</v>
      </c>
      <c r="G128" s="40"/>
      <c r="H128" s="40"/>
      <c r="I128" s="226"/>
      <c r="J128" s="40"/>
      <c r="K128" s="40"/>
      <c r="L128" s="44"/>
      <c r="M128" s="227"/>
      <c r="N128" s="228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192</v>
      </c>
      <c r="AU128" s="17" t="s">
        <v>80</v>
      </c>
    </row>
    <row r="129" s="13" customFormat="1">
      <c r="A129" s="13"/>
      <c r="B129" s="229"/>
      <c r="C129" s="230"/>
      <c r="D129" s="231" t="s">
        <v>194</v>
      </c>
      <c r="E129" s="232" t="s">
        <v>19</v>
      </c>
      <c r="F129" s="233" t="s">
        <v>257</v>
      </c>
      <c r="G129" s="230"/>
      <c r="H129" s="234">
        <v>21020</v>
      </c>
      <c r="I129" s="235"/>
      <c r="J129" s="230"/>
      <c r="K129" s="230"/>
      <c r="L129" s="236"/>
      <c r="M129" s="237"/>
      <c r="N129" s="238"/>
      <c r="O129" s="238"/>
      <c r="P129" s="238"/>
      <c r="Q129" s="238"/>
      <c r="R129" s="238"/>
      <c r="S129" s="238"/>
      <c r="T129" s="23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0" t="s">
        <v>194</v>
      </c>
      <c r="AU129" s="240" t="s">
        <v>80</v>
      </c>
      <c r="AV129" s="13" t="s">
        <v>80</v>
      </c>
      <c r="AW129" s="13" t="s">
        <v>32</v>
      </c>
      <c r="AX129" s="13" t="s">
        <v>78</v>
      </c>
      <c r="AY129" s="240" t="s">
        <v>120</v>
      </c>
    </row>
    <row r="130" s="2" customFormat="1" ht="16.5" customHeight="1">
      <c r="A130" s="38"/>
      <c r="B130" s="39"/>
      <c r="C130" s="197" t="s">
        <v>258</v>
      </c>
      <c r="D130" s="197" t="s">
        <v>121</v>
      </c>
      <c r="E130" s="198" t="s">
        <v>259</v>
      </c>
      <c r="F130" s="199" t="s">
        <v>260</v>
      </c>
      <c r="G130" s="200" t="s">
        <v>254</v>
      </c>
      <c r="H130" s="201">
        <v>4000</v>
      </c>
      <c r="I130" s="202"/>
      <c r="J130" s="203">
        <f>ROUND(I130*H130,2)</f>
        <v>0</v>
      </c>
      <c r="K130" s="204"/>
      <c r="L130" s="44"/>
      <c r="M130" s="205" t="s">
        <v>19</v>
      </c>
      <c r="N130" s="206" t="s">
        <v>41</v>
      </c>
      <c r="O130" s="84"/>
      <c r="P130" s="207">
        <f>O130*H130</f>
        <v>0</v>
      </c>
      <c r="Q130" s="207">
        <v>0</v>
      </c>
      <c r="R130" s="207">
        <f>Q130*H130</f>
        <v>0</v>
      </c>
      <c r="S130" s="207">
        <v>0</v>
      </c>
      <c r="T130" s="20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09" t="s">
        <v>119</v>
      </c>
      <c r="AT130" s="209" t="s">
        <v>121</v>
      </c>
      <c r="AU130" s="209" t="s">
        <v>80</v>
      </c>
      <c r="AY130" s="17" t="s">
        <v>120</v>
      </c>
      <c r="BE130" s="210">
        <f>IF(N130="základní",J130,0)</f>
        <v>0</v>
      </c>
      <c r="BF130" s="210">
        <f>IF(N130="snížená",J130,0)</f>
        <v>0</v>
      </c>
      <c r="BG130" s="210">
        <f>IF(N130="zákl. přenesená",J130,0)</f>
        <v>0</v>
      </c>
      <c r="BH130" s="210">
        <f>IF(N130="sníž. přenesená",J130,0)</f>
        <v>0</v>
      </c>
      <c r="BI130" s="210">
        <f>IF(N130="nulová",J130,0)</f>
        <v>0</v>
      </c>
      <c r="BJ130" s="17" t="s">
        <v>78</v>
      </c>
      <c r="BK130" s="210">
        <f>ROUND(I130*H130,2)</f>
        <v>0</v>
      </c>
      <c r="BL130" s="17" t="s">
        <v>119</v>
      </c>
      <c r="BM130" s="209" t="s">
        <v>261</v>
      </c>
    </row>
    <row r="131" s="2" customFormat="1">
      <c r="A131" s="38"/>
      <c r="B131" s="39"/>
      <c r="C131" s="40"/>
      <c r="D131" s="224" t="s">
        <v>192</v>
      </c>
      <c r="E131" s="40"/>
      <c r="F131" s="225" t="s">
        <v>262</v>
      </c>
      <c r="G131" s="40"/>
      <c r="H131" s="40"/>
      <c r="I131" s="226"/>
      <c r="J131" s="40"/>
      <c r="K131" s="40"/>
      <c r="L131" s="44"/>
      <c r="M131" s="227"/>
      <c r="N131" s="228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192</v>
      </c>
      <c r="AU131" s="17" t="s">
        <v>80</v>
      </c>
    </row>
    <row r="132" s="13" customFormat="1">
      <c r="A132" s="13"/>
      <c r="B132" s="229"/>
      <c r="C132" s="230"/>
      <c r="D132" s="231" t="s">
        <v>194</v>
      </c>
      <c r="E132" s="232" t="s">
        <v>19</v>
      </c>
      <c r="F132" s="233" t="s">
        <v>263</v>
      </c>
      <c r="G132" s="230"/>
      <c r="H132" s="234">
        <v>4000</v>
      </c>
      <c r="I132" s="235"/>
      <c r="J132" s="230"/>
      <c r="K132" s="230"/>
      <c r="L132" s="236"/>
      <c r="M132" s="237"/>
      <c r="N132" s="238"/>
      <c r="O132" s="238"/>
      <c r="P132" s="238"/>
      <c r="Q132" s="238"/>
      <c r="R132" s="238"/>
      <c r="S132" s="238"/>
      <c r="T132" s="239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0" t="s">
        <v>194</v>
      </c>
      <c r="AU132" s="240" t="s">
        <v>80</v>
      </c>
      <c r="AV132" s="13" t="s">
        <v>80</v>
      </c>
      <c r="AW132" s="13" t="s">
        <v>32</v>
      </c>
      <c r="AX132" s="13" t="s">
        <v>78</v>
      </c>
      <c r="AY132" s="240" t="s">
        <v>120</v>
      </c>
    </row>
    <row r="133" s="2" customFormat="1" ht="24.15" customHeight="1">
      <c r="A133" s="38"/>
      <c r="B133" s="39"/>
      <c r="C133" s="197" t="s">
        <v>264</v>
      </c>
      <c r="D133" s="197" t="s">
        <v>121</v>
      </c>
      <c r="E133" s="198" t="s">
        <v>265</v>
      </c>
      <c r="F133" s="199" t="s">
        <v>266</v>
      </c>
      <c r="G133" s="200" t="s">
        <v>267</v>
      </c>
      <c r="H133" s="201">
        <v>19170</v>
      </c>
      <c r="I133" s="202"/>
      <c r="J133" s="203">
        <f>ROUND(I133*H133,2)</f>
        <v>0</v>
      </c>
      <c r="K133" s="204"/>
      <c r="L133" s="44"/>
      <c r="M133" s="205" t="s">
        <v>19</v>
      </c>
      <c r="N133" s="206" t="s">
        <v>41</v>
      </c>
      <c r="O133" s="84"/>
      <c r="P133" s="207">
        <f>O133*H133</f>
        <v>0</v>
      </c>
      <c r="Q133" s="207">
        <v>0</v>
      </c>
      <c r="R133" s="207">
        <f>Q133*H133</f>
        <v>0</v>
      </c>
      <c r="S133" s="207">
        <v>0</v>
      </c>
      <c r="T133" s="20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09" t="s">
        <v>119</v>
      </c>
      <c r="AT133" s="209" t="s">
        <v>121</v>
      </c>
      <c r="AU133" s="209" t="s">
        <v>80</v>
      </c>
      <c r="AY133" s="17" t="s">
        <v>120</v>
      </c>
      <c r="BE133" s="210">
        <f>IF(N133="základní",J133,0)</f>
        <v>0</v>
      </c>
      <c r="BF133" s="210">
        <f>IF(N133="snížená",J133,0)</f>
        <v>0</v>
      </c>
      <c r="BG133" s="210">
        <f>IF(N133="zákl. přenesená",J133,0)</f>
        <v>0</v>
      </c>
      <c r="BH133" s="210">
        <f>IF(N133="sníž. přenesená",J133,0)</f>
        <v>0</v>
      </c>
      <c r="BI133" s="210">
        <f>IF(N133="nulová",J133,0)</f>
        <v>0</v>
      </c>
      <c r="BJ133" s="17" t="s">
        <v>78</v>
      </c>
      <c r="BK133" s="210">
        <f>ROUND(I133*H133,2)</f>
        <v>0</v>
      </c>
      <c r="BL133" s="17" t="s">
        <v>119</v>
      </c>
      <c r="BM133" s="209" t="s">
        <v>268</v>
      </c>
    </row>
    <row r="134" s="2" customFormat="1">
      <c r="A134" s="38"/>
      <c r="B134" s="39"/>
      <c r="C134" s="40"/>
      <c r="D134" s="224" t="s">
        <v>192</v>
      </c>
      <c r="E134" s="40"/>
      <c r="F134" s="225" t="s">
        <v>269</v>
      </c>
      <c r="G134" s="40"/>
      <c r="H134" s="40"/>
      <c r="I134" s="226"/>
      <c r="J134" s="40"/>
      <c r="K134" s="40"/>
      <c r="L134" s="44"/>
      <c r="M134" s="227"/>
      <c r="N134" s="228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192</v>
      </c>
      <c r="AU134" s="17" t="s">
        <v>80</v>
      </c>
    </row>
    <row r="135" s="13" customFormat="1">
      <c r="A135" s="13"/>
      <c r="B135" s="229"/>
      <c r="C135" s="230"/>
      <c r="D135" s="231" t="s">
        <v>194</v>
      </c>
      <c r="E135" s="232" t="s">
        <v>19</v>
      </c>
      <c r="F135" s="233" t="s">
        <v>270</v>
      </c>
      <c r="G135" s="230"/>
      <c r="H135" s="234">
        <v>19170</v>
      </c>
      <c r="I135" s="235"/>
      <c r="J135" s="230"/>
      <c r="K135" s="230"/>
      <c r="L135" s="236"/>
      <c r="M135" s="237"/>
      <c r="N135" s="238"/>
      <c r="O135" s="238"/>
      <c r="P135" s="238"/>
      <c r="Q135" s="238"/>
      <c r="R135" s="238"/>
      <c r="S135" s="238"/>
      <c r="T135" s="23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0" t="s">
        <v>194</v>
      </c>
      <c r="AU135" s="240" t="s">
        <v>80</v>
      </c>
      <c r="AV135" s="13" t="s">
        <v>80</v>
      </c>
      <c r="AW135" s="13" t="s">
        <v>32</v>
      </c>
      <c r="AX135" s="13" t="s">
        <v>78</v>
      </c>
      <c r="AY135" s="240" t="s">
        <v>120</v>
      </c>
    </row>
    <row r="136" s="2" customFormat="1" ht="37.8" customHeight="1">
      <c r="A136" s="38"/>
      <c r="B136" s="39"/>
      <c r="C136" s="197" t="s">
        <v>271</v>
      </c>
      <c r="D136" s="197" t="s">
        <v>121</v>
      </c>
      <c r="E136" s="198" t="s">
        <v>272</v>
      </c>
      <c r="F136" s="199" t="s">
        <v>273</v>
      </c>
      <c r="G136" s="200" t="s">
        <v>267</v>
      </c>
      <c r="H136" s="201">
        <v>5720.8999999999996</v>
      </c>
      <c r="I136" s="202"/>
      <c r="J136" s="203">
        <f>ROUND(I136*H136,2)</f>
        <v>0</v>
      </c>
      <c r="K136" s="204"/>
      <c r="L136" s="44"/>
      <c r="M136" s="205" t="s">
        <v>19</v>
      </c>
      <c r="N136" s="206" t="s">
        <v>41</v>
      </c>
      <c r="O136" s="84"/>
      <c r="P136" s="207">
        <f>O136*H136</f>
        <v>0</v>
      </c>
      <c r="Q136" s="207">
        <v>0</v>
      </c>
      <c r="R136" s="207">
        <f>Q136*H136</f>
        <v>0</v>
      </c>
      <c r="S136" s="207">
        <v>0</v>
      </c>
      <c r="T136" s="20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09" t="s">
        <v>119</v>
      </c>
      <c r="AT136" s="209" t="s">
        <v>121</v>
      </c>
      <c r="AU136" s="209" t="s">
        <v>80</v>
      </c>
      <c r="AY136" s="17" t="s">
        <v>120</v>
      </c>
      <c r="BE136" s="210">
        <f>IF(N136="základní",J136,0)</f>
        <v>0</v>
      </c>
      <c r="BF136" s="210">
        <f>IF(N136="snížená",J136,0)</f>
        <v>0</v>
      </c>
      <c r="BG136" s="210">
        <f>IF(N136="zákl. přenesená",J136,0)</f>
        <v>0</v>
      </c>
      <c r="BH136" s="210">
        <f>IF(N136="sníž. přenesená",J136,0)</f>
        <v>0</v>
      </c>
      <c r="BI136" s="210">
        <f>IF(N136="nulová",J136,0)</f>
        <v>0</v>
      </c>
      <c r="BJ136" s="17" t="s">
        <v>78</v>
      </c>
      <c r="BK136" s="210">
        <f>ROUND(I136*H136,2)</f>
        <v>0</v>
      </c>
      <c r="BL136" s="17" t="s">
        <v>119</v>
      </c>
      <c r="BM136" s="209" t="s">
        <v>274</v>
      </c>
    </row>
    <row r="137" s="2" customFormat="1">
      <c r="A137" s="38"/>
      <c r="B137" s="39"/>
      <c r="C137" s="40"/>
      <c r="D137" s="224" t="s">
        <v>192</v>
      </c>
      <c r="E137" s="40"/>
      <c r="F137" s="225" t="s">
        <v>275</v>
      </c>
      <c r="G137" s="40"/>
      <c r="H137" s="40"/>
      <c r="I137" s="226"/>
      <c r="J137" s="40"/>
      <c r="K137" s="40"/>
      <c r="L137" s="44"/>
      <c r="M137" s="227"/>
      <c r="N137" s="228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192</v>
      </c>
      <c r="AU137" s="17" t="s">
        <v>80</v>
      </c>
    </row>
    <row r="138" s="13" customFormat="1">
      <c r="A138" s="13"/>
      <c r="B138" s="229"/>
      <c r="C138" s="230"/>
      <c r="D138" s="231" t="s">
        <v>194</v>
      </c>
      <c r="E138" s="232" t="s">
        <v>19</v>
      </c>
      <c r="F138" s="233" t="s">
        <v>276</v>
      </c>
      <c r="G138" s="230"/>
      <c r="H138" s="234">
        <v>5487</v>
      </c>
      <c r="I138" s="235"/>
      <c r="J138" s="230"/>
      <c r="K138" s="230"/>
      <c r="L138" s="236"/>
      <c r="M138" s="237"/>
      <c r="N138" s="238"/>
      <c r="O138" s="238"/>
      <c r="P138" s="238"/>
      <c r="Q138" s="238"/>
      <c r="R138" s="238"/>
      <c r="S138" s="238"/>
      <c r="T138" s="23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0" t="s">
        <v>194</v>
      </c>
      <c r="AU138" s="240" t="s">
        <v>80</v>
      </c>
      <c r="AV138" s="13" t="s">
        <v>80</v>
      </c>
      <c r="AW138" s="13" t="s">
        <v>32</v>
      </c>
      <c r="AX138" s="13" t="s">
        <v>70</v>
      </c>
      <c r="AY138" s="240" t="s">
        <v>120</v>
      </c>
    </row>
    <row r="139" s="13" customFormat="1">
      <c r="A139" s="13"/>
      <c r="B139" s="229"/>
      <c r="C139" s="230"/>
      <c r="D139" s="231" t="s">
        <v>194</v>
      </c>
      <c r="E139" s="232" t="s">
        <v>19</v>
      </c>
      <c r="F139" s="233" t="s">
        <v>277</v>
      </c>
      <c r="G139" s="230"/>
      <c r="H139" s="234">
        <v>233.90000000000001</v>
      </c>
      <c r="I139" s="235"/>
      <c r="J139" s="230"/>
      <c r="K139" s="230"/>
      <c r="L139" s="236"/>
      <c r="M139" s="237"/>
      <c r="N139" s="238"/>
      <c r="O139" s="238"/>
      <c r="P139" s="238"/>
      <c r="Q139" s="238"/>
      <c r="R139" s="238"/>
      <c r="S139" s="238"/>
      <c r="T139" s="23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0" t="s">
        <v>194</v>
      </c>
      <c r="AU139" s="240" t="s">
        <v>80</v>
      </c>
      <c r="AV139" s="13" t="s">
        <v>80</v>
      </c>
      <c r="AW139" s="13" t="s">
        <v>32</v>
      </c>
      <c r="AX139" s="13" t="s">
        <v>70</v>
      </c>
      <c r="AY139" s="240" t="s">
        <v>120</v>
      </c>
    </row>
    <row r="140" s="14" customFormat="1">
      <c r="A140" s="14"/>
      <c r="B140" s="241"/>
      <c r="C140" s="242"/>
      <c r="D140" s="231" t="s">
        <v>194</v>
      </c>
      <c r="E140" s="243" t="s">
        <v>19</v>
      </c>
      <c r="F140" s="244" t="s">
        <v>278</v>
      </c>
      <c r="G140" s="242"/>
      <c r="H140" s="245">
        <v>5720.8999999999996</v>
      </c>
      <c r="I140" s="246"/>
      <c r="J140" s="242"/>
      <c r="K140" s="242"/>
      <c r="L140" s="247"/>
      <c r="M140" s="248"/>
      <c r="N140" s="249"/>
      <c r="O140" s="249"/>
      <c r="P140" s="249"/>
      <c r="Q140" s="249"/>
      <c r="R140" s="249"/>
      <c r="S140" s="249"/>
      <c r="T140" s="250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1" t="s">
        <v>194</v>
      </c>
      <c r="AU140" s="251" t="s">
        <v>80</v>
      </c>
      <c r="AV140" s="14" t="s">
        <v>119</v>
      </c>
      <c r="AW140" s="14" t="s">
        <v>32</v>
      </c>
      <c r="AX140" s="14" t="s">
        <v>78</v>
      </c>
      <c r="AY140" s="251" t="s">
        <v>120</v>
      </c>
    </row>
    <row r="141" s="2" customFormat="1" ht="37.8" customHeight="1">
      <c r="A141" s="38"/>
      <c r="B141" s="39"/>
      <c r="C141" s="197" t="s">
        <v>279</v>
      </c>
      <c r="D141" s="197" t="s">
        <v>121</v>
      </c>
      <c r="E141" s="198" t="s">
        <v>280</v>
      </c>
      <c r="F141" s="199" t="s">
        <v>281</v>
      </c>
      <c r="G141" s="200" t="s">
        <v>267</v>
      </c>
      <c r="H141" s="201">
        <v>8970.2999999999993</v>
      </c>
      <c r="I141" s="202"/>
      <c r="J141" s="203">
        <f>ROUND(I141*H141,2)</f>
        <v>0</v>
      </c>
      <c r="K141" s="204"/>
      <c r="L141" s="44"/>
      <c r="M141" s="205" t="s">
        <v>19</v>
      </c>
      <c r="N141" s="206" t="s">
        <v>41</v>
      </c>
      <c r="O141" s="84"/>
      <c r="P141" s="207">
        <f>O141*H141</f>
        <v>0</v>
      </c>
      <c r="Q141" s="207">
        <v>0</v>
      </c>
      <c r="R141" s="207">
        <f>Q141*H141</f>
        <v>0</v>
      </c>
      <c r="S141" s="207">
        <v>0</v>
      </c>
      <c r="T141" s="20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09" t="s">
        <v>119</v>
      </c>
      <c r="AT141" s="209" t="s">
        <v>121</v>
      </c>
      <c r="AU141" s="209" t="s">
        <v>80</v>
      </c>
      <c r="AY141" s="17" t="s">
        <v>120</v>
      </c>
      <c r="BE141" s="210">
        <f>IF(N141="základní",J141,0)</f>
        <v>0</v>
      </c>
      <c r="BF141" s="210">
        <f>IF(N141="snížená",J141,0)</f>
        <v>0</v>
      </c>
      <c r="BG141" s="210">
        <f>IF(N141="zákl. přenesená",J141,0)</f>
        <v>0</v>
      </c>
      <c r="BH141" s="210">
        <f>IF(N141="sníž. přenesená",J141,0)</f>
        <v>0</v>
      </c>
      <c r="BI141" s="210">
        <f>IF(N141="nulová",J141,0)</f>
        <v>0</v>
      </c>
      <c r="BJ141" s="17" t="s">
        <v>78</v>
      </c>
      <c r="BK141" s="210">
        <f>ROUND(I141*H141,2)</f>
        <v>0</v>
      </c>
      <c r="BL141" s="17" t="s">
        <v>119</v>
      </c>
      <c r="BM141" s="209" t="s">
        <v>282</v>
      </c>
    </row>
    <row r="142" s="2" customFormat="1">
      <c r="A142" s="38"/>
      <c r="B142" s="39"/>
      <c r="C142" s="40"/>
      <c r="D142" s="224" t="s">
        <v>192</v>
      </c>
      <c r="E142" s="40"/>
      <c r="F142" s="225" t="s">
        <v>283</v>
      </c>
      <c r="G142" s="40"/>
      <c r="H142" s="40"/>
      <c r="I142" s="226"/>
      <c r="J142" s="40"/>
      <c r="K142" s="40"/>
      <c r="L142" s="44"/>
      <c r="M142" s="227"/>
      <c r="N142" s="228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192</v>
      </c>
      <c r="AU142" s="17" t="s">
        <v>80</v>
      </c>
    </row>
    <row r="143" s="13" customFormat="1">
      <c r="A143" s="13"/>
      <c r="B143" s="229"/>
      <c r="C143" s="230"/>
      <c r="D143" s="231" t="s">
        <v>194</v>
      </c>
      <c r="E143" s="232" t="s">
        <v>19</v>
      </c>
      <c r="F143" s="233" t="s">
        <v>284</v>
      </c>
      <c r="G143" s="230"/>
      <c r="H143" s="234">
        <v>3970.3000000000002</v>
      </c>
      <c r="I143" s="235"/>
      <c r="J143" s="230"/>
      <c r="K143" s="230"/>
      <c r="L143" s="236"/>
      <c r="M143" s="237"/>
      <c r="N143" s="238"/>
      <c r="O143" s="238"/>
      <c r="P143" s="238"/>
      <c r="Q143" s="238"/>
      <c r="R143" s="238"/>
      <c r="S143" s="238"/>
      <c r="T143" s="23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0" t="s">
        <v>194</v>
      </c>
      <c r="AU143" s="240" t="s">
        <v>80</v>
      </c>
      <c r="AV143" s="13" t="s">
        <v>80</v>
      </c>
      <c r="AW143" s="13" t="s">
        <v>32</v>
      </c>
      <c r="AX143" s="13" t="s">
        <v>70</v>
      </c>
      <c r="AY143" s="240" t="s">
        <v>120</v>
      </c>
    </row>
    <row r="144" s="13" customFormat="1">
      <c r="A144" s="13"/>
      <c r="B144" s="229"/>
      <c r="C144" s="230"/>
      <c r="D144" s="231" t="s">
        <v>194</v>
      </c>
      <c r="E144" s="232" t="s">
        <v>19</v>
      </c>
      <c r="F144" s="233" t="s">
        <v>285</v>
      </c>
      <c r="G144" s="230"/>
      <c r="H144" s="234">
        <v>5000</v>
      </c>
      <c r="I144" s="235"/>
      <c r="J144" s="230"/>
      <c r="K144" s="230"/>
      <c r="L144" s="236"/>
      <c r="M144" s="237"/>
      <c r="N144" s="238"/>
      <c r="O144" s="238"/>
      <c r="P144" s="238"/>
      <c r="Q144" s="238"/>
      <c r="R144" s="238"/>
      <c r="S144" s="238"/>
      <c r="T144" s="23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0" t="s">
        <v>194</v>
      </c>
      <c r="AU144" s="240" t="s">
        <v>80</v>
      </c>
      <c r="AV144" s="13" t="s">
        <v>80</v>
      </c>
      <c r="AW144" s="13" t="s">
        <v>32</v>
      </c>
      <c r="AX144" s="13" t="s">
        <v>70</v>
      </c>
      <c r="AY144" s="240" t="s">
        <v>120</v>
      </c>
    </row>
    <row r="145" s="14" customFormat="1">
      <c r="A145" s="14"/>
      <c r="B145" s="241"/>
      <c r="C145" s="242"/>
      <c r="D145" s="231" t="s">
        <v>194</v>
      </c>
      <c r="E145" s="243" t="s">
        <v>19</v>
      </c>
      <c r="F145" s="244" t="s">
        <v>278</v>
      </c>
      <c r="G145" s="242"/>
      <c r="H145" s="245">
        <v>8970.2999999999993</v>
      </c>
      <c r="I145" s="246"/>
      <c r="J145" s="242"/>
      <c r="K145" s="242"/>
      <c r="L145" s="247"/>
      <c r="M145" s="248"/>
      <c r="N145" s="249"/>
      <c r="O145" s="249"/>
      <c r="P145" s="249"/>
      <c r="Q145" s="249"/>
      <c r="R145" s="249"/>
      <c r="S145" s="249"/>
      <c r="T145" s="250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1" t="s">
        <v>194</v>
      </c>
      <c r="AU145" s="251" t="s">
        <v>80</v>
      </c>
      <c r="AV145" s="14" t="s">
        <v>119</v>
      </c>
      <c r="AW145" s="14" t="s">
        <v>32</v>
      </c>
      <c r="AX145" s="14" t="s">
        <v>78</v>
      </c>
      <c r="AY145" s="251" t="s">
        <v>120</v>
      </c>
    </row>
    <row r="146" s="2" customFormat="1" ht="37.8" customHeight="1">
      <c r="A146" s="38"/>
      <c r="B146" s="39"/>
      <c r="C146" s="197" t="s">
        <v>286</v>
      </c>
      <c r="D146" s="197" t="s">
        <v>121</v>
      </c>
      <c r="E146" s="198" t="s">
        <v>287</v>
      </c>
      <c r="F146" s="199" t="s">
        <v>288</v>
      </c>
      <c r="G146" s="200" t="s">
        <v>267</v>
      </c>
      <c r="H146" s="201">
        <v>8683</v>
      </c>
      <c r="I146" s="202"/>
      <c r="J146" s="203">
        <f>ROUND(I146*H146,2)</f>
        <v>0</v>
      </c>
      <c r="K146" s="204"/>
      <c r="L146" s="44"/>
      <c r="M146" s="205" t="s">
        <v>19</v>
      </c>
      <c r="N146" s="206" t="s">
        <v>41</v>
      </c>
      <c r="O146" s="84"/>
      <c r="P146" s="207">
        <f>O146*H146</f>
        <v>0</v>
      </c>
      <c r="Q146" s="207">
        <v>0</v>
      </c>
      <c r="R146" s="207">
        <f>Q146*H146</f>
        <v>0</v>
      </c>
      <c r="S146" s="207">
        <v>0</v>
      </c>
      <c r="T146" s="20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09" t="s">
        <v>119</v>
      </c>
      <c r="AT146" s="209" t="s">
        <v>121</v>
      </c>
      <c r="AU146" s="209" t="s">
        <v>80</v>
      </c>
      <c r="AY146" s="17" t="s">
        <v>120</v>
      </c>
      <c r="BE146" s="210">
        <f>IF(N146="základní",J146,0)</f>
        <v>0</v>
      </c>
      <c r="BF146" s="210">
        <f>IF(N146="snížená",J146,0)</f>
        <v>0</v>
      </c>
      <c r="BG146" s="210">
        <f>IF(N146="zákl. přenesená",J146,0)</f>
        <v>0</v>
      </c>
      <c r="BH146" s="210">
        <f>IF(N146="sníž. přenesená",J146,0)</f>
        <v>0</v>
      </c>
      <c r="BI146" s="210">
        <f>IF(N146="nulová",J146,0)</f>
        <v>0</v>
      </c>
      <c r="BJ146" s="17" t="s">
        <v>78</v>
      </c>
      <c r="BK146" s="210">
        <f>ROUND(I146*H146,2)</f>
        <v>0</v>
      </c>
      <c r="BL146" s="17" t="s">
        <v>119</v>
      </c>
      <c r="BM146" s="209" t="s">
        <v>289</v>
      </c>
    </row>
    <row r="147" s="2" customFormat="1">
      <c r="A147" s="38"/>
      <c r="B147" s="39"/>
      <c r="C147" s="40"/>
      <c r="D147" s="224" t="s">
        <v>192</v>
      </c>
      <c r="E147" s="40"/>
      <c r="F147" s="225" t="s">
        <v>290</v>
      </c>
      <c r="G147" s="40"/>
      <c r="H147" s="40"/>
      <c r="I147" s="226"/>
      <c r="J147" s="40"/>
      <c r="K147" s="40"/>
      <c r="L147" s="44"/>
      <c r="M147" s="227"/>
      <c r="N147" s="228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192</v>
      </c>
      <c r="AU147" s="17" t="s">
        <v>80</v>
      </c>
    </row>
    <row r="148" s="13" customFormat="1">
      <c r="A148" s="13"/>
      <c r="B148" s="229"/>
      <c r="C148" s="230"/>
      <c r="D148" s="231" t="s">
        <v>194</v>
      </c>
      <c r="E148" s="232" t="s">
        <v>19</v>
      </c>
      <c r="F148" s="233" t="s">
        <v>291</v>
      </c>
      <c r="G148" s="230"/>
      <c r="H148" s="234">
        <v>8683</v>
      </c>
      <c r="I148" s="235"/>
      <c r="J148" s="230"/>
      <c r="K148" s="230"/>
      <c r="L148" s="236"/>
      <c r="M148" s="237"/>
      <c r="N148" s="238"/>
      <c r="O148" s="238"/>
      <c r="P148" s="238"/>
      <c r="Q148" s="238"/>
      <c r="R148" s="238"/>
      <c r="S148" s="238"/>
      <c r="T148" s="23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0" t="s">
        <v>194</v>
      </c>
      <c r="AU148" s="240" t="s">
        <v>80</v>
      </c>
      <c r="AV148" s="13" t="s">
        <v>80</v>
      </c>
      <c r="AW148" s="13" t="s">
        <v>32</v>
      </c>
      <c r="AX148" s="13" t="s">
        <v>78</v>
      </c>
      <c r="AY148" s="240" t="s">
        <v>120</v>
      </c>
    </row>
    <row r="149" s="2" customFormat="1" ht="37.8" customHeight="1">
      <c r="A149" s="38"/>
      <c r="B149" s="39"/>
      <c r="C149" s="197" t="s">
        <v>7</v>
      </c>
      <c r="D149" s="197" t="s">
        <v>121</v>
      </c>
      <c r="E149" s="198" t="s">
        <v>292</v>
      </c>
      <c r="F149" s="199" t="s">
        <v>293</v>
      </c>
      <c r="G149" s="200" t="s">
        <v>267</v>
      </c>
      <c r="H149" s="201">
        <v>43415</v>
      </c>
      <c r="I149" s="202"/>
      <c r="J149" s="203">
        <f>ROUND(I149*H149,2)</f>
        <v>0</v>
      </c>
      <c r="K149" s="204"/>
      <c r="L149" s="44"/>
      <c r="M149" s="205" t="s">
        <v>19</v>
      </c>
      <c r="N149" s="206" t="s">
        <v>41</v>
      </c>
      <c r="O149" s="84"/>
      <c r="P149" s="207">
        <f>O149*H149</f>
        <v>0</v>
      </c>
      <c r="Q149" s="207">
        <v>0</v>
      </c>
      <c r="R149" s="207">
        <f>Q149*H149</f>
        <v>0</v>
      </c>
      <c r="S149" s="207">
        <v>0</v>
      </c>
      <c r="T149" s="20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09" t="s">
        <v>119</v>
      </c>
      <c r="AT149" s="209" t="s">
        <v>121</v>
      </c>
      <c r="AU149" s="209" t="s">
        <v>80</v>
      </c>
      <c r="AY149" s="17" t="s">
        <v>120</v>
      </c>
      <c r="BE149" s="210">
        <f>IF(N149="základní",J149,0)</f>
        <v>0</v>
      </c>
      <c r="BF149" s="210">
        <f>IF(N149="snížená",J149,0)</f>
        <v>0</v>
      </c>
      <c r="BG149" s="210">
        <f>IF(N149="zákl. přenesená",J149,0)</f>
        <v>0</v>
      </c>
      <c r="BH149" s="210">
        <f>IF(N149="sníž. přenesená",J149,0)</f>
        <v>0</v>
      </c>
      <c r="BI149" s="210">
        <f>IF(N149="nulová",J149,0)</f>
        <v>0</v>
      </c>
      <c r="BJ149" s="17" t="s">
        <v>78</v>
      </c>
      <c r="BK149" s="210">
        <f>ROUND(I149*H149,2)</f>
        <v>0</v>
      </c>
      <c r="BL149" s="17" t="s">
        <v>119</v>
      </c>
      <c r="BM149" s="209" t="s">
        <v>294</v>
      </c>
    </row>
    <row r="150" s="2" customFormat="1">
      <c r="A150" s="38"/>
      <c r="B150" s="39"/>
      <c r="C150" s="40"/>
      <c r="D150" s="224" t="s">
        <v>192</v>
      </c>
      <c r="E150" s="40"/>
      <c r="F150" s="225" t="s">
        <v>295</v>
      </c>
      <c r="G150" s="40"/>
      <c r="H150" s="40"/>
      <c r="I150" s="226"/>
      <c r="J150" s="40"/>
      <c r="K150" s="40"/>
      <c r="L150" s="44"/>
      <c r="M150" s="227"/>
      <c r="N150" s="228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192</v>
      </c>
      <c r="AU150" s="17" t="s">
        <v>80</v>
      </c>
    </row>
    <row r="151" s="13" customFormat="1">
      <c r="A151" s="13"/>
      <c r="B151" s="229"/>
      <c r="C151" s="230"/>
      <c r="D151" s="231" t="s">
        <v>194</v>
      </c>
      <c r="E151" s="232" t="s">
        <v>19</v>
      </c>
      <c r="F151" s="233" t="s">
        <v>296</v>
      </c>
      <c r="G151" s="230"/>
      <c r="H151" s="234">
        <v>43415</v>
      </c>
      <c r="I151" s="235"/>
      <c r="J151" s="230"/>
      <c r="K151" s="230"/>
      <c r="L151" s="236"/>
      <c r="M151" s="237"/>
      <c r="N151" s="238"/>
      <c r="O151" s="238"/>
      <c r="P151" s="238"/>
      <c r="Q151" s="238"/>
      <c r="R151" s="238"/>
      <c r="S151" s="238"/>
      <c r="T151" s="23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0" t="s">
        <v>194</v>
      </c>
      <c r="AU151" s="240" t="s">
        <v>80</v>
      </c>
      <c r="AV151" s="13" t="s">
        <v>80</v>
      </c>
      <c r="AW151" s="13" t="s">
        <v>32</v>
      </c>
      <c r="AX151" s="13" t="s">
        <v>78</v>
      </c>
      <c r="AY151" s="240" t="s">
        <v>120</v>
      </c>
    </row>
    <row r="152" s="2" customFormat="1" ht="37.8" customHeight="1">
      <c r="A152" s="38"/>
      <c r="B152" s="39"/>
      <c r="C152" s="197" t="s">
        <v>297</v>
      </c>
      <c r="D152" s="197" t="s">
        <v>121</v>
      </c>
      <c r="E152" s="198" t="s">
        <v>298</v>
      </c>
      <c r="F152" s="199" t="s">
        <v>299</v>
      </c>
      <c r="G152" s="200" t="s">
        <v>267</v>
      </c>
      <c r="H152" s="201">
        <v>81</v>
      </c>
      <c r="I152" s="202"/>
      <c r="J152" s="203">
        <f>ROUND(I152*H152,2)</f>
        <v>0</v>
      </c>
      <c r="K152" s="204"/>
      <c r="L152" s="44"/>
      <c r="M152" s="205" t="s">
        <v>19</v>
      </c>
      <c r="N152" s="206" t="s">
        <v>41</v>
      </c>
      <c r="O152" s="84"/>
      <c r="P152" s="207">
        <f>O152*H152</f>
        <v>0</v>
      </c>
      <c r="Q152" s="207">
        <v>0</v>
      </c>
      <c r="R152" s="207">
        <f>Q152*H152</f>
        <v>0</v>
      </c>
      <c r="S152" s="207">
        <v>0</v>
      </c>
      <c r="T152" s="20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09" t="s">
        <v>119</v>
      </c>
      <c r="AT152" s="209" t="s">
        <v>121</v>
      </c>
      <c r="AU152" s="209" t="s">
        <v>80</v>
      </c>
      <c r="AY152" s="17" t="s">
        <v>120</v>
      </c>
      <c r="BE152" s="210">
        <f>IF(N152="základní",J152,0)</f>
        <v>0</v>
      </c>
      <c r="BF152" s="210">
        <f>IF(N152="snížená",J152,0)</f>
        <v>0</v>
      </c>
      <c r="BG152" s="210">
        <f>IF(N152="zákl. přenesená",J152,0)</f>
        <v>0</v>
      </c>
      <c r="BH152" s="210">
        <f>IF(N152="sníž. přenesená",J152,0)</f>
        <v>0</v>
      </c>
      <c r="BI152" s="210">
        <f>IF(N152="nulová",J152,0)</f>
        <v>0</v>
      </c>
      <c r="BJ152" s="17" t="s">
        <v>78</v>
      </c>
      <c r="BK152" s="210">
        <f>ROUND(I152*H152,2)</f>
        <v>0</v>
      </c>
      <c r="BL152" s="17" t="s">
        <v>119</v>
      </c>
      <c r="BM152" s="209" t="s">
        <v>300</v>
      </c>
    </row>
    <row r="153" s="2" customFormat="1">
      <c r="A153" s="38"/>
      <c r="B153" s="39"/>
      <c r="C153" s="40"/>
      <c r="D153" s="224" t="s">
        <v>192</v>
      </c>
      <c r="E153" s="40"/>
      <c r="F153" s="225" t="s">
        <v>301</v>
      </c>
      <c r="G153" s="40"/>
      <c r="H153" s="40"/>
      <c r="I153" s="226"/>
      <c r="J153" s="40"/>
      <c r="K153" s="40"/>
      <c r="L153" s="44"/>
      <c r="M153" s="227"/>
      <c r="N153" s="228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192</v>
      </c>
      <c r="AU153" s="17" t="s">
        <v>80</v>
      </c>
    </row>
    <row r="154" s="13" customFormat="1">
      <c r="A154" s="13"/>
      <c r="B154" s="229"/>
      <c r="C154" s="230"/>
      <c r="D154" s="231" t="s">
        <v>194</v>
      </c>
      <c r="E154" s="232" t="s">
        <v>19</v>
      </c>
      <c r="F154" s="233" t="s">
        <v>302</v>
      </c>
      <c r="G154" s="230"/>
      <c r="H154" s="234">
        <v>14.300000000000001</v>
      </c>
      <c r="I154" s="235"/>
      <c r="J154" s="230"/>
      <c r="K154" s="230"/>
      <c r="L154" s="236"/>
      <c r="M154" s="237"/>
      <c r="N154" s="238"/>
      <c r="O154" s="238"/>
      <c r="P154" s="238"/>
      <c r="Q154" s="238"/>
      <c r="R154" s="238"/>
      <c r="S154" s="238"/>
      <c r="T154" s="23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0" t="s">
        <v>194</v>
      </c>
      <c r="AU154" s="240" t="s">
        <v>80</v>
      </c>
      <c r="AV154" s="13" t="s">
        <v>80</v>
      </c>
      <c r="AW154" s="13" t="s">
        <v>32</v>
      </c>
      <c r="AX154" s="13" t="s">
        <v>70</v>
      </c>
      <c r="AY154" s="240" t="s">
        <v>120</v>
      </c>
    </row>
    <row r="155" s="13" customFormat="1">
      <c r="A155" s="13"/>
      <c r="B155" s="229"/>
      <c r="C155" s="230"/>
      <c r="D155" s="231" t="s">
        <v>194</v>
      </c>
      <c r="E155" s="232" t="s">
        <v>19</v>
      </c>
      <c r="F155" s="233" t="s">
        <v>303</v>
      </c>
      <c r="G155" s="230"/>
      <c r="H155" s="234">
        <v>66.700000000000003</v>
      </c>
      <c r="I155" s="235"/>
      <c r="J155" s="230"/>
      <c r="K155" s="230"/>
      <c r="L155" s="236"/>
      <c r="M155" s="237"/>
      <c r="N155" s="238"/>
      <c r="O155" s="238"/>
      <c r="P155" s="238"/>
      <c r="Q155" s="238"/>
      <c r="R155" s="238"/>
      <c r="S155" s="238"/>
      <c r="T155" s="23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0" t="s">
        <v>194</v>
      </c>
      <c r="AU155" s="240" t="s">
        <v>80</v>
      </c>
      <c r="AV155" s="13" t="s">
        <v>80</v>
      </c>
      <c r="AW155" s="13" t="s">
        <v>32</v>
      </c>
      <c r="AX155" s="13" t="s">
        <v>70</v>
      </c>
      <c r="AY155" s="240" t="s">
        <v>120</v>
      </c>
    </row>
    <row r="156" s="14" customFormat="1">
      <c r="A156" s="14"/>
      <c r="B156" s="241"/>
      <c r="C156" s="242"/>
      <c r="D156" s="231" t="s">
        <v>194</v>
      </c>
      <c r="E156" s="243" t="s">
        <v>19</v>
      </c>
      <c r="F156" s="244" t="s">
        <v>278</v>
      </c>
      <c r="G156" s="242"/>
      <c r="H156" s="245">
        <v>81</v>
      </c>
      <c r="I156" s="246"/>
      <c r="J156" s="242"/>
      <c r="K156" s="242"/>
      <c r="L156" s="247"/>
      <c r="M156" s="248"/>
      <c r="N156" s="249"/>
      <c r="O156" s="249"/>
      <c r="P156" s="249"/>
      <c r="Q156" s="249"/>
      <c r="R156" s="249"/>
      <c r="S156" s="249"/>
      <c r="T156" s="250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1" t="s">
        <v>194</v>
      </c>
      <c r="AU156" s="251" t="s">
        <v>80</v>
      </c>
      <c r="AV156" s="14" t="s">
        <v>119</v>
      </c>
      <c r="AW156" s="14" t="s">
        <v>32</v>
      </c>
      <c r="AX156" s="14" t="s">
        <v>78</v>
      </c>
      <c r="AY156" s="251" t="s">
        <v>120</v>
      </c>
    </row>
    <row r="157" s="2" customFormat="1" ht="24.15" customHeight="1">
      <c r="A157" s="38"/>
      <c r="B157" s="39"/>
      <c r="C157" s="197" t="s">
        <v>304</v>
      </c>
      <c r="D157" s="197" t="s">
        <v>121</v>
      </c>
      <c r="E157" s="198" t="s">
        <v>305</v>
      </c>
      <c r="F157" s="199" t="s">
        <v>306</v>
      </c>
      <c r="G157" s="200" t="s">
        <v>267</v>
      </c>
      <c r="H157" s="201">
        <v>19170</v>
      </c>
      <c r="I157" s="202"/>
      <c r="J157" s="203">
        <f>ROUND(I157*H157,2)</f>
        <v>0</v>
      </c>
      <c r="K157" s="204"/>
      <c r="L157" s="44"/>
      <c r="M157" s="205" t="s">
        <v>19</v>
      </c>
      <c r="N157" s="206" t="s">
        <v>41</v>
      </c>
      <c r="O157" s="84"/>
      <c r="P157" s="207">
        <f>O157*H157</f>
        <v>0</v>
      </c>
      <c r="Q157" s="207">
        <v>0</v>
      </c>
      <c r="R157" s="207">
        <f>Q157*H157</f>
        <v>0</v>
      </c>
      <c r="S157" s="207">
        <v>0</v>
      </c>
      <c r="T157" s="20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09" t="s">
        <v>119</v>
      </c>
      <c r="AT157" s="209" t="s">
        <v>121</v>
      </c>
      <c r="AU157" s="209" t="s">
        <v>80</v>
      </c>
      <c r="AY157" s="17" t="s">
        <v>120</v>
      </c>
      <c r="BE157" s="210">
        <f>IF(N157="základní",J157,0)</f>
        <v>0</v>
      </c>
      <c r="BF157" s="210">
        <f>IF(N157="snížená",J157,0)</f>
        <v>0</v>
      </c>
      <c r="BG157" s="210">
        <f>IF(N157="zákl. přenesená",J157,0)</f>
        <v>0</v>
      </c>
      <c r="BH157" s="210">
        <f>IF(N157="sníž. přenesená",J157,0)</f>
        <v>0</v>
      </c>
      <c r="BI157" s="210">
        <f>IF(N157="nulová",J157,0)</f>
        <v>0</v>
      </c>
      <c r="BJ157" s="17" t="s">
        <v>78</v>
      </c>
      <c r="BK157" s="210">
        <f>ROUND(I157*H157,2)</f>
        <v>0</v>
      </c>
      <c r="BL157" s="17" t="s">
        <v>119</v>
      </c>
      <c r="BM157" s="209" t="s">
        <v>307</v>
      </c>
    </row>
    <row r="158" s="2" customFormat="1">
      <c r="A158" s="38"/>
      <c r="B158" s="39"/>
      <c r="C158" s="40"/>
      <c r="D158" s="224" t="s">
        <v>192</v>
      </c>
      <c r="E158" s="40"/>
      <c r="F158" s="225" t="s">
        <v>308</v>
      </c>
      <c r="G158" s="40"/>
      <c r="H158" s="40"/>
      <c r="I158" s="226"/>
      <c r="J158" s="40"/>
      <c r="K158" s="40"/>
      <c r="L158" s="44"/>
      <c r="M158" s="227"/>
      <c r="N158" s="228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192</v>
      </c>
      <c r="AU158" s="17" t="s">
        <v>80</v>
      </c>
    </row>
    <row r="159" s="13" customFormat="1">
      <c r="A159" s="13"/>
      <c r="B159" s="229"/>
      <c r="C159" s="230"/>
      <c r="D159" s="231" t="s">
        <v>194</v>
      </c>
      <c r="E159" s="232" t="s">
        <v>19</v>
      </c>
      <c r="F159" s="233" t="s">
        <v>309</v>
      </c>
      <c r="G159" s="230"/>
      <c r="H159" s="234">
        <v>13683</v>
      </c>
      <c r="I159" s="235"/>
      <c r="J159" s="230"/>
      <c r="K159" s="230"/>
      <c r="L159" s="236"/>
      <c r="M159" s="237"/>
      <c r="N159" s="238"/>
      <c r="O159" s="238"/>
      <c r="P159" s="238"/>
      <c r="Q159" s="238"/>
      <c r="R159" s="238"/>
      <c r="S159" s="238"/>
      <c r="T159" s="23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0" t="s">
        <v>194</v>
      </c>
      <c r="AU159" s="240" t="s">
        <v>80</v>
      </c>
      <c r="AV159" s="13" t="s">
        <v>80</v>
      </c>
      <c r="AW159" s="13" t="s">
        <v>32</v>
      </c>
      <c r="AX159" s="13" t="s">
        <v>70</v>
      </c>
      <c r="AY159" s="240" t="s">
        <v>120</v>
      </c>
    </row>
    <row r="160" s="13" customFormat="1">
      <c r="A160" s="13"/>
      <c r="B160" s="229"/>
      <c r="C160" s="230"/>
      <c r="D160" s="231" t="s">
        <v>194</v>
      </c>
      <c r="E160" s="232" t="s">
        <v>19</v>
      </c>
      <c r="F160" s="233" t="s">
        <v>310</v>
      </c>
      <c r="G160" s="230"/>
      <c r="H160" s="234">
        <v>5487</v>
      </c>
      <c r="I160" s="235"/>
      <c r="J160" s="230"/>
      <c r="K160" s="230"/>
      <c r="L160" s="236"/>
      <c r="M160" s="237"/>
      <c r="N160" s="238"/>
      <c r="O160" s="238"/>
      <c r="P160" s="238"/>
      <c r="Q160" s="238"/>
      <c r="R160" s="238"/>
      <c r="S160" s="238"/>
      <c r="T160" s="23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0" t="s">
        <v>194</v>
      </c>
      <c r="AU160" s="240" t="s">
        <v>80</v>
      </c>
      <c r="AV160" s="13" t="s">
        <v>80</v>
      </c>
      <c r="AW160" s="13" t="s">
        <v>32</v>
      </c>
      <c r="AX160" s="13" t="s">
        <v>70</v>
      </c>
      <c r="AY160" s="240" t="s">
        <v>120</v>
      </c>
    </row>
    <row r="161" s="14" customFormat="1">
      <c r="A161" s="14"/>
      <c r="B161" s="241"/>
      <c r="C161" s="242"/>
      <c r="D161" s="231" t="s">
        <v>194</v>
      </c>
      <c r="E161" s="243" t="s">
        <v>19</v>
      </c>
      <c r="F161" s="244" t="s">
        <v>278</v>
      </c>
      <c r="G161" s="242"/>
      <c r="H161" s="245">
        <v>19170</v>
      </c>
      <c r="I161" s="246"/>
      <c r="J161" s="242"/>
      <c r="K161" s="242"/>
      <c r="L161" s="247"/>
      <c r="M161" s="248"/>
      <c r="N161" s="249"/>
      <c r="O161" s="249"/>
      <c r="P161" s="249"/>
      <c r="Q161" s="249"/>
      <c r="R161" s="249"/>
      <c r="S161" s="249"/>
      <c r="T161" s="250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1" t="s">
        <v>194</v>
      </c>
      <c r="AU161" s="251" t="s">
        <v>80</v>
      </c>
      <c r="AV161" s="14" t="s">
        <v>119</v>
      </c>
      <c r="AW161" s="14" t="s">
        <v>32</v>
      </c>
      <c r="AX161" s="14" t="s">
        <v>78</v>
      </c>
      <c r="AY161" s="251" t="s">
        <v>120</v>
      </c>
    </row>
    <row r="162" s="2" customFormat="1" ht="24.15" customHeight="1">
      <c r="A162" s="38"/>
      <c r="B162" s="39"/>
      <c r="C162" s="197" t="s">
        <v>311</v>
      </c>
      <c r="D162" s="197" t="s">
        <v>121</v>
      </c>
      <c r="E162" s="198" t="s">
        <v>312</v>
      </c>
      <c r="F162" s="199" t="s">
        <v>313</v>
      </c>
      <c r="G162" s="200" t="s">
        <v>314</v>
      </c>
      <c r="H162" s="201">
        <v>15629.4</v>
      </c>
      <c r="I162" s="202"/>
      <c r="J162" s="203">
        <f>ROUND(I162*H162,2)</f>
        <v>0</v>
      </c>
      <c r="K162" s="204"/>
      <c r="L162" s="44"/>
      <c r="M162" s="205" t="s">
        <v>19</v>
      </c>
      <c r="N162" s="206" t="s">
        <v>41</v>
      </c>
      <c r="O162" s="84"/>
      <c r="P162" s="207">
        <f>O162*H162</f>
        <v>0</v>
      </c>
      <c r="Q162" s="207">
        <v>0</v>
      </c>
      <c r="R162" s="207">
        <f>Q162*H162</f>
        <v>0</v>
      </c>
      <c r="S162" s="207">
        <v>0</v>
      </c>
      <c r="T162" s="20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09" t="s">
        <v>119</v>
      </c>
      <c r="AT162" s="209" t="s">
        <v>121</v>
      </c>
      <c r="AU162" s="209" t="s">
        <v>80</v>
      </c>
      <c r="AY162" s="17" t="s">
        <v>120</v>
      </c>
      <c r="BE162" s="210">
        <f>IF(N162="základní",J162,0)</f>
        <v>0</v>
      </c>
      <c r="BF162" s="210">
        <f>IF(N162="snížená",J162,0)</f>
        <v>0</v>
      </c>
      <c r="BG162" s="210">
        <f>IF(N162="zákl. přenesená",J162,0)</f>
        <v>0</v>
      </c>
      <c r="BH162" s="210">
        <f>IF(N162="sníž. přenesená",J162,0)</f>
        <v>0</v>
      </c>
      <c r="BI162" s="210">
        <f>IF(N162="nulová",J162,0)</f>
        <v>0</v>
      </c>
      <c r="BJ162" s="17" t="s">
        <v>78</v>
      </c>
      <c r="BK162" s="210">
        <f>ROUND(I162*H162,2)</f>
        <v>0</v>
      </c>
      <c r="BL162" s="17" t="s">
        <v>119</v>
      </c>
      <c r="BM162" s="209" t="s">
        <v>315</v>
      </c>
    </row>
    <row r="163" s="2" customFormat="1">
      <c r="A163" s="38"/>
      <c r="B163" s="39"/>
      <c r="C163" s="40"/>
      <c r="D163" s="224" t="s">
        <v>192</v>
      </c>
      <c r="E163" s="40"/>
      <c r="F163" s="225" t="s">
        <v>316</v>
      </c>
      <c r="G163" s="40"/>
      <c r="H163" s="40"/>
      <c r="I163" s="226"/>
      <c r="J163" s="40"/>
      <c r="K163" s="40"/>
      <c r="L163" s="44"/>
      <c r="M163" s="227"/>
      <c r="N163" s="228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192</v>
      </c>
      <c r="AU163" s="17" t="s">
        <v>80</v>
      </c>
    </row>
    <row r="164" s="13" customFormat="1">
      <c r="A164" s="13"/>
      <c r="B164" s="229"/>
      <c r="C164" s="230"/>
      <c r="D164" s="231" t="s">
        <v>194</v>
      </c>
      <c r="E164" s="232" t="s">
        <v>19</v>
      </c>
      <c r="F164" s="233" t="s">
        <v>317</v>
      </c>
      <c r="G164" s="230"/>
      <c r="H164" s="234">
        <v>15629.4</v>
      </c>
      <c r="I164" s="235"/>
      <c r="J164" s="230"/>
      <c r="K164" s="230"/>
      <c r="L164" s="236"/>
      <c r="M164" s="237"/>
      <c r="N164" s="238"/>
      <c r="O164" s="238"/>
      <c r="P164" s="238"/>
      <c r="Q164" s="238"/>
      <c r="R164" s="238"/>
      <c r="S164" s="238"/>
      <c r="T164" s="23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0" t="s">
        <v>194</v>
      </c>
      <c r="AU164" s="240" t="s">
        <v>80</v>
      </c>
      <c r="AV164" s="13" t="s">
        <v>80</v>
      </c>
      <c r="AW164" s="13" t="s">
        <v>32</v>
      </c>
      <c r="AX164" s="13" t="s">
        <v>78</v>
      </c>
      <c r="AY164" s="240" t="s">
        <v>120</v>
      </c>
    </row>
    <row r="165" s="2" customFormat="1" ht="24.15" customHeight="1">
      <c r="A165" s="38"/>
      <c r="B165" s="39"/>
      <c r="C165" s="197" t="s">
        <v>318</v>
      </c>
      <c r="D165" s="197" t="s">
        <v>121</v>
      </c>
      <c r="E165" s="198" t="s">
        <v>319</v>
      </c>
      <c r="F165" s="199" t="s">
        <v>320</v>
      </c>
      <c r="G165" s="200" t="s">
        <v>254</v>
      </c>
      <c r="H165" s="201">
        <v>4000</v>
      </c>
      <c r="I165" s="202"/>
      <c r="J165" s="203">
        <f>ROUND(I165*H165,2)</f>
        <v>0</v>
      </c>
      <c r="K165" s="204"/>
      <c r="L165" s="44"/>
      <c r="M165" s="205" t="s">
        <v>19</v>
      </c>
      <c r="N165" s="206" t="s">
        <v>41</v>
      </c>
      <c r="O165" s="84"/>
      <c r="P165" s="207">
        <f>O165*H165</f>
        <v>0</v>
      </c>
      <c r="Q165" s="207">
        <v>0</v>
      </c>
      <c r="R165" s="207">
        <f>Q165*H165</f>
        <v>0</v>
      </c>
      <c r="S165" s="207">
        <v>0</v>
      </c>
      <c r="T165" s="20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09" t="s">
        <v>119</v>
      </c>
      <c r="AT165" s="209" t="s">
        <v>121</v>
      </c>
      <c r="AU165" s="209" t="s">
        <v>80</v>
      </c>
      <c r="AY165" s="17" t="s">
        <v>120</v>
      </c>
      <c r="BE165" s="210">
        <f>IF(N165="základní",J165,0)</f>
        <v>0</v>
      </c>
      <c r="BF165" s="210">
        <f>IF(N165="snížená",J165,0)</f>
        <v>0</v>
      </c>
      <c r="BG165" s="210">
        <f>IF(N165="zákl. přenesená",J165,0)</f>
        <v>0</v>
      </c>
      <c r="BH165" s="210">
        <f>IF(N165="sníž. přenesená",J165,0)</f>
        <v>0</v>
      </c>
      <c r="BI165" s="210">
        <f>IF(N165="nulová",J165,0)</f>
        <v>0</v>
      </c>
      <c r="BJ165" s="17" t="s">
        <v>78</v>
      </c>
      <c r="BK165" s="210">
        <f>ROUND(I165*H165,2)</f>
        <v>0</v>
      </c>
      <c r="BL165" s="17" t="s">
        <v>119</v>
      </c>
      <c r="BM165" s="209" t="s">
        <v>321</v>
      </c>
    </row>
    <row r="166" s="2" customFormat="1">
      <c r="A166" s="38"/>
      <c r="B166" s="39"/>
      <c r="C166" s="40"/>
      <c r="D166" s="224" t="s">
        <v>192</v>
      </c>
      <c r="E166" s="40"/>
      <c r="F166" s="225" t="s">
        <v>322</v>
      </c>
      <c r="G166" s="40"/>
      <c r="H166" s="40"/>
      <c r="I166" s="226"/>
      <c r="J166" s="40"/>
      <c r="K166" s="40"/>
      <c r="L166" s="44"/>
      <c r="M166" s="227"/>
      <c r="N166" s="228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192</v>
      </c>
      <c r="AU166" s="17" t="s">
        <v>80</v>
      </c>
    </row>
    <row r="167" s="13" customFormat="1">
      <c r="A167" s="13"/>
      <c r="B167" s="229"/>
      <c r="C167" s="230"/>
      <c r="D167" s="231" t="s">
        <v>194</v>
      </c>
      <c r="E167" s="232" t="s">
        <v>19</v>
      </c>
      <c r="F167" s="233" t="s">
        <v>263</v>
      </c>
      <c r="G167" s="230"/>
      <c r="H167" s="234">
        <v>4000</v>
      </c>
      <c r="I167" s="235"/>
      <c r="J167" s="230"/>
      <c r="K167" s="230"/>
      <c r="L167" s="236"/>
      <c r="M167" s="237"/>
      <c r="N167" s="238"/>
      <c r="O167" s="238"/>
      <c r="P167" s="238"/>
      <c r="Q167" s="238"/>
      <c r="R167" s="238"/>
      <c r="S167" s="238"/>
      <c r="T167" s="23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0" t="s">
        <v>194</v>
      </c>
      <c r="AU167" s="240" t="s">
        <v>80</v>
      </c>
      <c r="AV167" s="13" t="s">
        <v>80</v>
      </c>
      <c r="AW167" s="13" t="s">
        <v>32</v>
      </c>
      <c r="AX167" s="13" t="s">
        <v>78</v>
      </c>
      <c r="AY167" s="240" t="s">
        <v>120</v>
      </c>
    </row>
    <row r="168" s="2" customFormat="1" ht="24.15" customHeight="1">
      <c r="A168" s="38"/>
      <c r="B168" s="39"/>
      <c r="C168" s="197" t="s">
        <v>323</v>
      </c>
      <c r="D168" s="197" t="s">
        <v>121</v>
      </c>
      <c r="E168" s="198" t="s">
        <v>324</v>
      </c>
      <c r="F168" s="199" t="s">
        <v>325</v>
      </c>
      <c r="G168" s="200" t="s">
        <v>254</v>
      </c>
      <c r="H168" s="201">
        <v>216</v>
      </c>
      <c r="I168" s="202"/>
      <c r="J168" s="203">
        <f>ROUND(I168*H168,2)</f>
        <v>0</v>
      </c>
      <c r="K168" s="204"/>
      <c r="L168" s="44"/>
      <c r="M168" s="205" t="s">
        <v>19</v>
      </c>
      <c r="N168" s="206" t="s">
        <v>41</v>
      </c>
      <c r="O168" s="84"/>
      <c r="P168" s="207">
        <f>O168*H168</f>
        <v>0</v>
      </c>
      <c r="Q168" s="207">
        <v>0</v>
      </c>
      <c r="R168" s="207">
        <f>Q168*H168</f>
        <v>0</v>
      </c>
      <c r="S168" s="207">
        <v>0</v>
      </c>
      <c r="T168" s="20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09" t="s">
        <v>119</v>
      </c>
      <c r="AT168" s="209" t="s">
        <v>121</v>
      </c>
      <c r="AU168" s="209" t="s">
        <v>80</v>
      </c>
      <c r="AY168" s="17" t="s">
        <v>120</v>
      </c>
      <c r="BE168" s="210">
        <f>IF(N168="základní",J168,0)</f>
        <v>0</v>
      </c>
      <c r="BF168" s="210">
        <f>IF(N168="snížená",J168,0)</f>
        <v>0</v>
      </c>
      <c r="BG168" s="210">
        <f>IF(N168="zákl. přenesená",J168,0)</f>
        <v>0</v>
      </c>
      <c r="BH168" s="210">
        <f>IF(N168="sníž. přenesená",J168,0)</f>
        <v>0</v>
      </c>
      <c r="BI168" s="210">
        <f>IF(N168="nulová",J168,0)</f>
        <v>0</v>
      </c>
      <c r="BJ168" s="17" t="s">
        <v>78</v>
      </c>
      <c r="BK168" s="210">
        <f>ROUND(I168*H168,2)</f>
        <v>0</v>
      </c>
      <c r="BL168" s="17" t="s">
        <v>119</v>
      </c>
      <c r="BM168" s="209" t="s">
        <v>326</v>
      </c>
    </row>
    <row r="169" s="2" customFormat="1">
      <c r="A169" s="38"/>
      <c r="B169" s="39"/>
      <c r="C169" s="40"/>
      <c r="D169" s="224" t="s">
        <v>192</v>
      </c>
      <c r="E169" s="40"/>
      <c r="F169" s="225" t="s">
        <v>327</v>
      </c>
      <c r="G169" s="40"/>
      <c r="H169" s="40"/>
      <c r="I169" s="226"/>
      <c r="J169" s="40"/>
      <c r="K169" s="40"/>
      <c r="L169" s="44"/>
      <c r="M169" s="227"/>
      <c r="N169" s="228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192</v>
      </c>
      <c r="AU169" s="17" t="s">
        <v>80</v>
      </c>
    </row>
    <row r="170" s="13" customFormat="1">
      <c r="A170" s="13"/>
      <c r="B170" s="229"/>
      <c r="C170" s="230"/>
      <c r="D170" s="231" t="s">
        <v>194</v>
      </c>
      <c r="E170" s="232" t="s">
        <v>19</v>
      </c>
      <c r="F170" s="233" t="s">
        <v>328</v>
      </c>
      <c r="G170" s="230"/>
      <c r="H170" s="234">
        <v>216</v>
      </c>
      <c r="I170" s="235"/>
      <c r="J170" s="230"/>
      <c r="K170" s="230"/>
      <c r="L170" s="236"/>
      <c r="M170" s="237"/>
      <c r="N170" s="238"/>
      <c r="O170" s="238"/>
      <c r="P170" s="238"/>
      <c r="Q170" s="238"/>
      <c r="R170" s="238"/>
      <c r="S170" s="238"/>
      <c r="T170" s="23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0" t="s">
        <v>194</v>
      </c>
      <c r="AU170" s="240" t="s">
        <v>80</v>
      </c>
      <c r="AV170" s="13" t="s">
        <v>80</v>
      </c>
      <c r="AW170" s="13" t="s">
        <v>32</v>
      </c>
      <c r="AX170" s="13" t="s">
        <v>78</v>
      </c>
      <c r="AY170" s="240" t="s">
        <v>120</v>
      </c>
    </row>
    <row r="171" s="2" customFormat="1" ht="16.5" customHeight="1">
      <c r="A171" s="38"/>
      <c r="B171" s="39"/>
      <c r="C171" s="252" t="s">
        <v>329</v>
      </c>
      <c r="D171" s="252" t="s">
        <v>330</v>
      </c>
      <c r="E171" s="253" t="s">
        <v>331</v>
      </c>
      <c r="F171" s="254" t="s">
        <v>332</v>
      </c>
      <c r="G171" s="255" t="s">
        <v>333</v>
      </c>
      <c r="H171" s="256">
        <v>5.4000000000000004</v>
      </c>
      <c r="I171" s="257"/>
      <c r="J171" s="258">
        <f>ROUND(I171*H171,2)</f>
        <v>0</v>
      </c>
      <c r="K171" s="259"/>
      <c r="L171" s="260"/>
      <c r="M171" s="261" t="s">
        <v>19</v>
      </c>
      <c r="N171" s="262" t="s">
        <v>41</v>
      </c>
      <c r="O171" s="84"/>
      <c r="P171" s="207">
        <f>O171*H171</f>
        <v>0</v>
      </c>
      <c r="Q171" s="207">
        <v>0.001</v>
      </c>
      <c r="R171" s="207">
        <f>Q171*H171</f>
        <v>0.0054000000000000003</v>
      </c>
      <c r="S171" s="207">
        <v>0</v>
      </c>
      <c r="T171" s="20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09" t="s">
        <v>149</v>
      </c>
      <c r="AT171" s="209" t="s">
        <v>330</v>
      </c>
      <c r="AU171" s="209" t="s">
        <v>80</v>
      </c>
      <c r="AY171" s="17" t="s">
        <v>120</v>
      </c>
      <c r="BE171" s="210">
        <f>IF(N171="základní",J171,0)</f>
        <v>0</v>
      </c>
      <c r="BF171" s="210">
        <f>IF(N171="snížená",J171,0)</f>
        <v>0</v>
      </c>
      <c r="BG171" s="210">
        <f>IF(N171="zákl. přenesená",J171,0)</f>
        <v>0</v>
      </c>
      <c r="BH171" s="210">
        <f>IF(N171="sníž. přenesená",J171,0)</f>
        <v>0</v>
      </c>
      <c r="BI171" s="210">
        <f>IF(N171="nulová",J171,0)</f>
        <v>0</v>
      </c>
      <c r="BJ171" s="17" t="s">
        <v>78</v>
      </c>
      <c r="BK171" s="210">
        <f>ROUND(I171*H171,2)</f>
        <v>0</v>
      </c>
      <c r="BL171" s="17" t="s">
        <v>119</v>
      </c>
      <c r="BM171" s="209" t="s">
        <v>334</v>
      </c>
    </row>
    <row r="172" s="2" customFormat="1">
      <c r="A172" s="38"/>
      <c r="B172" s="39"/>
      <c r="C172" s="40"/>
      <c r="D172" s="224" t="s">
        <v>192</v>
      </c>
      <c r="E172" s="40"/>
      <c r="F172" s="225" t="s">
        <v>335</v>
      </c>
      <c r="G172" s="40"/>
      <c r="H172" s="40"/>
      <c r="I172" s="226"/>
      <c r="J172" s="40"/>
      <c r="K172" s="40"/>
      <c r="L172" s="44"/>
      <c r="M172" s="227"/>
      <c r="N172" s="228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192</v>
      </c>
      <c r="AU172" s="17" t="s">
        <v>80</v>
      </c>
    </row>
    <row r="173" s="13" customFormat="1">
      <c r="A173" s="13"/>
      <c r="B173" s="229"/>
      <c r="C173" s="230"/>
      <c r="D173" s="231" t="s">
        <v>194</v>
      </c>
      <c r="E173" s="232" t="s">
        <v>19</v>
      </c>
      <c r="F173" s="233" t="s">
        <v>336</v>
      </c>
      <c r="G173" s="230"/>
      <c r="H173" s="234">
        <v>5.4000000000000004</v>
      </c>
      <c r="I173" s="235"/>
      <c r="J173" s="230"/>
      <c r="K173" s="230"/>
      <c r="L173" s="236"/>
      <c r="M173" s="237"/>
      <c r="N173" s="238"/>
      <c r="O173" s="238"/>
      <c r="P173" s="238"/>
      <c r="Q173" s="238"/>
      <c r="R173" s="238"/>
      <c r="S173" s="238"/>
      <c r="T173" s="23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0" t="s">
        <v>194</v>
      </c>
      <c r="AU173" s="240" t="s">
        <v>80</v>
      </c>
      <c r="AV173" s="13" t="s">
        <v>80</v>
      </c>
      <c r="AW173" s="13" t="s">
        <v>32</v>
      </c>
      <c r="AX173" s="13" t="s">
        <v>78</v>
      </c>
      <c r="AY173" s="240" t="s">
        <v>120</v>
      </c>
    </row>
    <row r="174" s="2" customFormat="1" ht="24.15" customHeight="1">
      <c r="A174" s="38"/>
      <c r="B174" s="39"/>
      <c r="C174" s="197" t="s">
        <v>337</v>
      </c>
      <c r="D174" s="197" t="s">
        <v>121</v>
      </c>
      <c r="E174" s="198" t="s">
        <v>338</v>
      </c>
      <c r="F174" s="199" t="s">
        <v>339</v>
      </c>
      <c r="G174" s="200" t="s">
        <v>254</v>
      </c>
      <c r="H174" s="201">
        <v>4000</v>
      </c>
      <c r="I174" s="202"/>
      <c r="J174" s="203">
        <f>ROUND(I174*H174,2)</f>
        <v>0</v>
      </c>
      <c r="K174" s="204"/>
      <c r="L174" s="44"/>
      <c r="M174" s="205" t="s">
        <v>19</v>
      </c>
      <c r="N174" s="206" t="s">
        <v>41</v>
      </c>
      <c r="O174" s="84"/>
      <c r="P174" s="207">
        <f>O174*H174</f>
        <v>0</v>
      </c>
      <c r="Q174" s="207">
        <v>0</v>
      </c>
      <c r="R174" s="207">
        <f>Q174*H174</f>
        <v>0</v>
      </c>
      <c r="S174" s="207">
        <v>0</v>
      </c>
      <c r="T174" s="20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09" t="s">
        <v>119</v>
      </c>
      <c r="AT174" s="209" t="s">
        <v>121</v>
      </c>
      <c r="AU174" s="209" t="s">
        <v>80</v>
      </c>
      <c r="AY174" s="17" t="s">
        <v>120</v>
      </c>
      <c r="BE174" s="210">
        <f>IF(N174="základní",J174,0)</f>
        <v>0</v>
      </c>
      <c r="BF174" s="210">
        <f>IF(N174="snížená",J174,0)</f>
        <v>0</v>
      </c>
      <c r="BG174" s="210">
        <f>IF(N174="zákl. přenesená",J174,0)</f>
        <v>0</v>
      </c>
      <c r="BH174" s="210">
        <f>IF(N174="sníž. přenesená",J174,0)</f>
        <v>0</v>
      </c>
      <c r="BI174" s="210">
        <f>IF(N174="nulová",J174,0)</f>
        <v>0</v>
      </c>
      <c r="BJ174" s="17" t="s">
        <v>78</v>
      </c>
      <c r="BK174" s="210">
        <f>ROUND(I174*H174,2)</f>
        <v>0</v>
      </c>
      <c r="BL174" s="17" t="s">
        <v>119</v>
      </c>
      <c r="BM174" s="209" t="s">
        <v>340</v>
      </c>
    </row>
    <row r="175" s="2" customFormat="1">
      <c r="A175" s="38"/>
      <c r="B175" s="39"/>
      <c r="C175" s="40"/>
      <c r="D175" s="224" t="s">
        <v>192</v>
      </c>
      <c r="E175" s="40"/>
      <c r="F175" s="225" t="s">
        <v>341</v>
      </c>
      <c r="G175" s="40"/>
      <c r="H175" s="40"/>
      <c r="I175" s="226"/>
      <c r="J175" s="40"/>
      <c r="K175" s="40"/>
      <c r="L175" s="44"/>
      <c r="M175" s="227"/>
      <c r="N175" s="228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192</v>
      </c>
      <c r="AU175" s="17" t="s">
        <v>80</v>
      </c>
    </row>
    <row r="176" s="13" customFormat="1">
      <c r="A176" s="13"/>
      <c r="B176" s="229"/>
      <c r="C176" s="230"/>
      <c r="D176" s="231" t="s">
        <v>194</v>
      </c>
      <c r="E176" s="232" t="s">
        <v>19</v>
      </c>
      <c r="F176" s="233" t="s">
        <v>263</v>
      </c>
      <c r="G176" s="230"/>
      <c r="H176" s="234">
        <v>4000</v>
      </c>
      <c r="I176" s="235"/>
      <c r="J176" s="230"/>
      <c r="K176" s="230"/>
      <c r="L176" s="236"/>
      <c r="M176" s="237"/>
      <c r="N176" s="238"/>
      <c r="O176" s="238"/>
      <c r="P176" s="238"/>
      <c r="Q176" s="238"/>
      <c r="R176" s="238"/>
      <c r="S176" s="238"/>
      <c r="T176" s="23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0" t="s">
        <v>194</v>
      </c>
      <c r="AU176" s="240" t="s">
        <v>80</v>
      </c>
      <c r="AV176" s="13" t="s">
        <v>80</v>
      </c>
      <c r="AW176" s="13" t="s">
        <v>32</v>
      </c>
      <c r="AX176" s="13" t="s">
        <v>78</v>
      </c>
      <c r="AY176" s="240" t="s">
        <v>120</v>
      </c>
    </row>
    <row r="177" s="2" customFormat="1" ht="16.5" customHeight="1">
      <c r="A177" s="38"/>
      <c r="B177" s="39"/>
      <c r="C177" s="252" t="s">
        <v>342</v>
      </c>
      <c r="D177" s="252" t="s">
        <v>330</v>
      </c>
      <c r="E177" s="253" t="s">
        <v>343</v>
      </c>
      <c r="F177" s="254" t="s">
        <v>344</v>
      </c>
      <c r="G177" s="255" t="s">
        <v>333</v>
      </c>
      <c r="H177" s="256">
        <v>100</v>
      </c>
      <c r="I177" s="257"/>
      <c r="J177" s="258">
        <f>ROUND(I177*H177,2)</f>
        <v>0</v>
      </c>
      <c r="K177" s="259"/>
      <c r="L177" s="260"/>
      <c r="M177" s="261" t="s">
        <v>19</v>
      </c>
      <c r="N177" s="262" t="s">
        <v>41</v>
      </c>
      <c r="O177" s="84"/>
      <c r="P177" s="207">
        <f>O177*H177</f>
        <v>0</v>
      </c>
      <c r="Q177" s="207">
        <v>0.001</v>
      </c>
      <c r="R177" s="207">
        <f>Q177*H177</f>
        <v>0.10000000000000001</v>
      </c>
      <c r="S177" s="207">
        <v>0</v>
      </c>
      <c r="T177" s="208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09" t="s">
        <v>149</v>
      </c>
      <c r="AT177" s="209" t="s">
        <v>330</v>
      </c>
      <c r="AU177" s="209" t="s">
        <v>80</v>
      </c>
      <c r="AY177" s="17" t="s">
        <v>120</v>
      </c>
      <c r="BE177" s="210">
        <f>IF(N177="základní",J177,0)</f>
        <v>0</v>
      </c>
      <c r="BF177" s="210">
        <f>IF(N177="snížená",J177,0)</f>
        <v>0</v>
      </c>
      <c r="BG177" s="210">
        <f>IF(N177="zákl. přenesená",J177,0)</f>
        <v>0</v>
      </c>
      <c r="BH177" s="210">
        <f>IF(N177="sníž. přenesená",J177,0)</f>
        <v>0</v>
      </c>
      <c r="BI177" s="210">
        <f>IF(N177="nulová",J177,0)</f>
        <v>0</v>
      </c>
      <c r="BJ177" s="17" t="s">
        <v>78</v>
      </c>
      <c r="BK177" s="210">
        <f>ROUND(I177*H177,2)</f>
        <v>0</v>
      </c>
      <c r="BL177" s="17" t="s">
        <v>119</v>
      </c>
      <c r="BM177" s="209" t="s">
        <v>345</v>
      </c>
    </row>
    <row r="178" s="2" customFormat="1">
      <c r="A178" s="38"/>
      <c r="B178" s="39"/>
      <c r="C178" s="40"/>
      <c r="D178" s="224" t="s">
        <v>192</v>
      </c>
      <c r="E178" s="40"/>
      <c r="F178" s="225" t="s">
        <v>346</v>
      </c>
      <c r="G178" s="40"/>
      <c r="H178" s="40"/>
      <c r="I178" s="226"/>
      <c r="J178" s="40"/>
      <c r="K178" s="40"/>
      <c r="L178" s="44"/>
      <c r="M178" s="227"/>
      <c r="N178" s="228"/>
      <c r="O178" s="84"/>
      <c r="P178" s="84"/>
      <c r="Q178" s="84"/>
      <c r="R178" s="84"/>
      <c r="S178" s="84"/>
      <c r="T178" s="85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192</v>
      </c>
      <c r="AU178" s="17" t="s">
        <v>80</v>
      </c>
    </row>
    <row r="179" s="13" customFormat="1">
      <c r="A179" s="13"/>
      <c r="B179" s="229"/>
      <c r="C179" s="230"/>
      <c r="D179" s="231" t="s">
        <v>194</v>
      </c>
      <c r="E179" s="232" t="s">
        <v>19</v>
      </c>
      <c r="F179" s="233" t="s">
        <v>347</v>
      </c>
      <c r="G179" s="230"/>
      <c r="H179" s="234">
        <v>100</v>
      </c>
      <c r="I179" s="235"/>
      <c r="J179" s="230"/>
      <c r="K179" s="230"/>
      <c r="L179" s="236"/>
      <c r="M179" s="237"/>
      <c r="N179" s="238"/>
      <c r="O179" s="238"/>
      <c r="P179" s="238"/>
      <c r="Q179" s="238"/>
      <c r="R179" s="238"/>
      <c r="S179" s="238"/>
      <c r="T179" s="23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0" t="s">
        <v>194</v>
      </c>
      <c r="AU179" s="240" t="s">
        <v>80</v>
      </c>
      <c r="AV179" s="13" t="s">
        <v>80</v>
      </c>
      <c r="AW179" s="13" t="s">
        <v>32</v>
      </c>
      <c r="AX179" s="13" t="s">
        <v>78</v>
      </c>
      <c r="AY179" s="240" t="s">
        <v>120</v>
      </c>
    </row>
    <row r="180" s="2" customFormat="1" ht="21.75" customHeight="1">
      <c r="A180" s="38"/>
      <c r="B180" s="39"/>
      <c r="C180" s="197" t="s">
        <v>348</v>
      </c>
      <c r="D180" s="197" t="s">
        <v>121</v>
      </c>
      <c r="E180" s="198" t="s">
        <v>349</v>
      </c>
      <c r="F180" s="199" t="s">
        <v>350</v>
      </c>
      <c r="G180" s="200" t="s">
        <v>254</v>
      </c>
      <c r="H180" s="201">
        <v>17174</v>
      </c>
      <c r="I180" s="202"/>
      <c r="J180" s="203">
        <f>ROUND(I180*H180,2)</f>
        <v>0</v>
      </c>
      <c r="K180" s="204"/>
      <c r="L180" s="44"/>
      <c r="M180" s="205" t="s">
        <v>19</v>
      </c>
      <c r="N180" s="206" t="s">
        <v>41</v>
      </c>
      <c r="O180" s="84"/>
      <c r="P180" s="207">
        <f>O180*H180</f>
        <v>0</v>
      </c>
      <c r="Q180" s="207">
        <v>0</v>
      </c>
      <c r="R180" s="207">
        <f>Q180*H180</f>
        <v>0</v>
      </c>
      <c r="S180" s="207">
        <v>0</v>
      </c>
      <c r="T180" s="20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09" t="s">
        <v>119</v>
      </c>
      <c r="AT180" s="209" t="s">
        <v>121</v>
      </c>
      <c r="AU180" s="209" t="s">
        <v>80</v>
      </c>
      <c r="AY180" s="17" t="s">
        <v>120</v>
      </c>
      <c r="BE180" s="210">
        <f>IF(N180="základní",J180,0)</f>
        <v>0</v>
      </c>
      <c r="BF180" s="210">
        <f>IF(N180="snížená",J180,0)</f>
        <v>0</v>
      </c>
      <c r="BG180" s="210">
        <f>IF(N180="zákl. přenesená",J180,0)</f>
        <v>0</v>
      </c>
      <c r="BH180" s="210">
        <f>IF(N180="sníž. přenesená",J180,0)</f>
        <v>0</v>
      </c>
      <c r="BI180" s="210">
        <f>IF(N180="nulová",J180,0)</f>
        <v>0</v>
      </c>
      <c r="BJ180" s="17" t="s">
        <v>78</v>
      </c>
      <c r="BK180" s="210">
        <f>ROUND(I180*H180,2)</f>
        <v>0</v>
      </c>
      <c r="BL180" s="17" t="s">
        <v>119</v>
      </c>
      <c r="BM180" s="209" t="s">
        <v>351</v>
      </c>
    </row>
    <row r="181" s="2" customFormat="1">
      <c r="A181" s="38"/>
      <c r="B181" s="39"/>
      <c r="C181" s="40"/>
      <c r="D181" s="224" t="s">
        <v>192</v>
      </c>
      <c r="E181" s="40"/>
      <c r="F181" s="225" t="s">
        <v>352</v>
      </c>
      <c r="G181" s="40"/>
      <c r="H181" s="40"/>
      <c r="I181" s="226"/>
      <c r="J181" s="40"/>
      <c r="K181" s="40"/>
      <c r="L181" s="44"/>
      <c r="M181" s="227"/>
      <c r="N181" s="228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192</v>
      </c>
      <c r="AU181" s="17" t="s">
        <v>80</v>
      </c>
    </row>
    <row r="182" s="13" customFormat="1">
      <c r="A182" s="13"/>
      <c r="B182" s="229"/>
      <c r="C182" s="230"/>
      <c r="D182" s="231" t="s">
        <v>194</v>
      </c>
      <c r="E182" s="232" t="s">
        <v>19</v>
      </c>
      <c r="F182" s="233" t="s">
        <v>353</v>
      </c>
      <c r="G182" s="230"/>
      <c r="H182" s="234">
        <v>17174</v>
      </c>
      <c r="I182" s="235"/>
      <c r="J182" s="230"/>
      <c r="K182" s="230"/>
      <c r="L182" s="236"/>
      <c r="M182" s="237"/>
      <c r="N182" s="238"/>
      <c r="O182" s="238"/>
      <c r="P182" s="238"/>
      <c r="Q182" s="238"/>
      <c r="R182" s="238"/>
      <c r="S182" s="238"/>
      <c r="T182" s="23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0" t="s">
        <v>194</v>
      </c>
      <c r="AU182" s="240" t="s">
        <v>80</v>
      </c>
      <c r="AV182" s="13" t="s">
        <v>80</v>
      </c>
      <c r="AW182" s="13" t="s">
        <v>32</v>
      </c>
      <c r="AX182" s="13" t="s">
        <v>78</v>
      </c>
      <c r="AY182" s="240" t="s">
        <v>120</v>
      </c>
    </row>
    <row r="183" s="2" customFormat="1" ht="24.15" customHeight="1">
      <c r="A183" s="38"/>
      <c r="B183" s="39"/>
      <c r="C183" s="197" t="s">
        <v>354</v>
      </c>
      <c r="D183" s="197" t="s">
        <v>121</v>
      </c>
      <c r="E183" s="198" t="s">
        <v>355</v>
      </c>
      <c r="F183" s="199" t="s">
        <v>356</v>
      </c>
      <c r="G183" s="200" t="s">
        <v>254</v>
      </c>
      <c r="H183" s="201">
        <v>4026</v>
      </c>
      <c r="I183" s="202"/>
      <c r="J183" s="203">
        <f>ROUND(I183*H183,2)</f>
        <v>0</v>
      </c>
      <c r="K183" s="204"/>
      <c r="L183" s="44"/>
      <c r="M183" s="205" t="s">
        <v>19</v>
      </c>
      <c r="N183" s="206" t="s">
        <v>41</v>
      </c>
      <c r="O183" s="84"/>
      <c r="P183" s="207">
        <f>O183*H183</f>
        <v>0</v>
      </c>
      <c r="Q183" s="207">
        <v>0</v>
      </c>
      <c r="R183" s="207">
        <f>Q183*H183</f>
        <v>0</v>
      </c>
      <c r="S183" s="207">
        <v>0</v>
      </c>
      <c r="T183" s="208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09" t="s">
        <v>119</v>
      </c>
      <c r="AT183" s="209" t="s">
        <v>121</v>
      </c>
      <c r="AU183" s="209" t="s">
        <v>80</v>
      </c>
      <c r="AY183" s="17" t="s">
        <v>120</v>
      </c>
      <c r="BE183" s="210">
        <f>IF(N183="základní",J183,0)</f>
        <v>0</v>
      </c>
      <c r="BF183" s="210">
        <f>IF(N183="snížená",J183,0)</f>
        <v>0</v>
      </c>
      <c r="BG183" s="210">
        <f>IF(N183="zákl. přenesená",J183,0)</f>
        <v>0</v>
      </c>
      <c r="BH183" s="210">
        <f>IF(N183="sníž. přenesená",J183,0)</f>
        <v>0</v>
      </c>
      <c r="BI183" s="210">
        <f>IF(N183="nulová",J183,0)</f>
        <v>0</v>
      </c>
      <c r="BJ183" s="17" t="s">
        <v>78</v>
      </c>
      <c r="BK183" s="210">
        <f>ROUND(I183*H183,2)</f>
        <v>0</v>
      </c>
      <c r="BL183" s="17" t="s">
        <v>119</v>
      </c>
      <c r="BM183" s="209" t="s">
        <v>357</v>
      </c>
    </row>
    <row r="184" s="2" customFormat="1">
      <c r="A184" s="38"/>
      <c r="B184" s="39"/>
      <c r="C184" s="40"/>
      <c r="D184" s="224" t="s">
        <v>192</v>
      </c>
      <c r="E184" s="40"/>
      <c r="F184" s="225" t="s">
        <v>358</v>
      </c>
      <c r="G184" s="40"/>
      <c r="H184" s="40"/>
      <c r="I184" s="226"/>
      <c r="J184" s="40"/>
      <c r="K184" s="40"/>
      <c r="L184" s="44"/>
      <c r="M184" s="227"/>
      <c r="N184" s="228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192</v>
      </c>
      <c r="AU184" s="17" t="s">
        <v>80</v>
      </c>
    </row>
    <row r="185" s="13" customFormat="1">
      <c r="A185" s="13"/>
      <c r="B185" s="229"/>
      <c r="C185" s="230"/>
      <c r="D185" s="231" t="s">
        <v>194</v>
      </c>
      <c r="E185" s="232" t="s">
        <v>19</v>
      </c>
      <c r="F185" s="233" t="s">
        <v>359</v>
      </c>
      <c r="G185" s="230"/>
      <c r="H185" s="234">
        <v>4026</v>
      </c>
      <c r="I185" s="235"/>
      <c r="J185" s="230"/>
      <c r="K185" s="230"/>
      <c r="L185" s="236"/>
      <c r="M185" s="237"/>
      <c r="N185" s="238"/>
      <c r="O185" s="238"/>
      <c r="P185" s="238"/>
      <c r="Q185" s="238"/>
      <c r="R185" s="238"/>
      <c r="S185" s="238"/>
      <c r="T185" s="23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0" t="s">
        <v>194</v>
      </c>
      <c r="AU185" s="240" t="s">
        <v>80</v>
      </c>
      <c r="AV185" s="13" t="s">
        <v>80</v>
      </c>
      <c r="AW185" s="13" t="s">
        <v>32</v>
      </c>
      <c r="AX185" s="13" t="s">
        <v>78</v>
      </c>
      <c r="AY185" s="240" t="s">
        <v>120</v>
      </c>
    </row>
    <row r="186" s="2" customFormat="1" ht="24.15" customHeight="1">
      <c r="A186" s="38"/>
      <c r="B186" s="39"/>
      <c r="C186" s="197" t="s">
        <v>360</v>
      </c>
      <c r="D186" s="197" t="s">
        <v>121</v>
      </c>
      <c r="E186" s="198" t="s">
        <v>361</v>
      </c>
      <c r="F186" s="199" t="s">
        <v>362</v>
      </c>
      <c r="G186" s="200" t="s">
        <v>254</v>
      </c>
      <c r="H186" s="201">
        <v>216</v>
      </c>
      <c r="I186" s="202"/>
      <c r="J186" s="203">
        <f>ROUND(I186*H186,2)</f>
        <v>0</v>
      </c>
      <c r="K186" s="204"/>
      <c r="L186" s="44"/>
      <c r="M186" s="205" t="s">
        <v>19</v>
      </c>
      <c r="N186" s="206" t="s">
        <v>41</v>
      </c>
      <c r="O186" s="84"/>
      <c r="P186" s="207">
        <f>O186*H186</f>
        <v>0</v>
      </c>
      <c r="Q186" s="207">
        <v>0</v>
      </c>
      <c r="R186" s="207">
        <f>Q186*H186</f>
        <v>0</v>
      </c>
      <c r="S186" s="207">
        <v>0</v>
      </c>
      <c r="T186" s="208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09" t="s">
        <v>119</v>
      </c>
      <c r="AT186" s="209" t="s">
        <v>121</v>
      </c>
      <c r="AU186" s="209" t="s">
        <v>80</v>
      </c>
      <c r="AY186" s="17" t="s">
        <v>120</v>
      </c>
      <c r="BE186" s="210">
        <f>IF(N186="základní",J186,0)</f>
        <v>0</v>
      </c>
      <c r="BF186" s="210">
        <f>IF(N186="snížená",J186,0)</f>
        <v>0</v>
      </c>
      <c r="BG186" s="210">
        <f>IF(N186="zákl. přenesená",J186,0)</f>
        <v>0</v>
      </c>
      <c r="BH186" s="210">
        <f>IF(N186="sníž. přenesená",J186,0)</f>
        <v>0</v>
      </c>
      <c r="BI186" s="210">
        <f>IF(N186="nulová",J186,0)</f>
        <v>0</v>
      </c>
      <c r="BJ186" s="17" t="s">
        <v>78</v>
      </c>
      <c r="BK186" s="210">
        <f>ROUND(I186*H186,2)</f>
        <v>0</v>
      </c>
      <c r="BL186" s="17" t="s">
        <v>119</v>
      </c>
      <c r="BM186" s="209" t="s">
        <v>363</v>
      </c>
    </row>
    <row r="187" s="2" customFormat="1">
      <c r="A187" s="38"/>
      <c r="B187" s="39"/>
      <c r="C187" s="40"/>
      <c r="D187" s="224" t="s">
        <v>192</v>
      </c>
      <c r="E187" s="40"/>
      <c r="F187" s="225" t="s">
        <v>364</v>
      </c>
      <c r="G187" s="40"/>
      <c r="H187" s="40"/>
      <c r="I187" s="226"/>
      <c r="J187" s="40"/>
      <c r="K187" s="40"/>
      <c r="L187" s="44"/>
      <c r="M187" s="227"/>
      <c r="N187" s="228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192</v>
      </c>
      <c r="AU187" s="17" t="s">
        <v>80</v>
      </c>
    </row>
    <row r="188" s="13" customFormat="1">
      <c r="A188" s="13"/>
      <c r="B188" s="229"/>
      <c r="C188" s="230"/>
      <c r="D188" s="231" t="s">
        <v>194</v>
      </c>
      <c r="E188" s="232" t="s">
        <v>19</v>
      </c>
      <c r="F188" s="233" t="s">
        <v>328</v>
      </c>
      <c r="G188" s="230"/>
      <c r="H188" s="234">
        <v>216</v>
      </c>
      <c r="I188" s="235"/>
      <c r="J188" s="230"/>
      <c r="K188" s="230"/>
      <c r="L188" s="236"/>
      <c r="M188" s="237"/>
      <c r="N188" s="238"/>
      <c r="O188" s="238"/>
      <c r="P188" s="238"/>
      <c r="Q188" s="238"/>
      <c r="R188" s="238"/>
      <c r="S188" s="238"/>
      <c r="T188" s="239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0" t="s">
        <v>194</v>
      </c>
      <c r="AU188" s="240" t="s">
        <v>80</v>
      </c>
      <c r="AV188" s="13" t="s">
        <v>80</v>
      </c>
      <c r="AW188" s="13" t="s">
        <v>32</v>
      </c>
      <c r="AX188" s="13" t="s">
        <v>78</v>
      </c>
      <c r="AY188" s="240" t="s">
        <v>120</v>
      </c>
    </row>
    <row r="189" s="11" customFormat="1" ht="22.8" customHeight="1">
      <c r="A189" s="11"/>
      <c r="B189" s="183"/>
      <c r="C189" s="184"/>
      <c r="D189" s="185" t="s">
        <v>69</v>
      </c>
      <c r="E189" s="222" t="s">
        <v>365</v>
      </c>
      <c r="F189" s="222" t="s">
        <v>366</v>
      </c>
      <c r="G189" s="184"/>
      <c r="H189" s="184"/>
      <c r="I189" s="187"/>
      <c r="J189" s="223">
        <f>BK189</f>
        <v>0</v>
      </c>
      <c r="K189" s="184"/>
      <c r="L189" s="189"/>
      <c r="M189" s="190"/>
      <c r="N189" s="191"/>
      <c r="O189" s="191"/>
      <c r="P189" s="192">
        <f>SUM(P190:P191)</f>
        <v>0</v>
      </c>
      <c r="Q189" s="191"/>
      <c r="R189" s="192">
        <f>SUM(R190:R191)</f>
        <v>0</v>
      </c>
      <c r="S189" s="191"/>
      <c r="T189" s="193">
        <f>SUM(T190:T191)</f>
        <v>0</v>
      </c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  <c r="AE189" s="11"/>
      <c r="AR189" s="194" t="s">
        <v>78</v>
      </c>
      <c r="AT189" s="195" t="s">
        <v>69</v>
      </c>
      <c r="AU189" s="195" t="s">
        <v>78</v>
      </c>
      <c r="AY189" s="194" t="s">
        <v>120</v>
      </c>
      <c r="BK189" s="196">
        <f>SUM(BK190:BK191)</f>
        <v>0</v>
      </c>
    </row>
    <row r="190" s="2" customFormat="1" ht="16.5" customHeight="1">
      <c r="A190" s="38"/>
      <c r="B190" s="39"/>
      <c r="C190" s="197" t="s">
        <v>367</v>
      </c>
      <c r="D190" s="197" t="s">
        <v>121</v>
      </c>
      <c r="E190" s="198" t="s">
        <v>368</v>
      </c>
      <c r="F190" s="199" t="s">
        <v>369</v>
      </c>
      <c r="G190" s="200" t="s">
        <v>314</v>
      </c>
      <c r="H190" s="201">
        <v>0.13</v>
      </c>
      <c r="I190" s="202"/>
      <c r="J190" s="203">
        <f>ROUND(I190*H190,2)</f>
        <v>0</v>
      </c>
      <c r="K190" s="204"/>
      <c r="L190" s="44"/>
      <c r="M190" s="205" t="s">
        <v>19</v>
      </c>
      <c r="N190" s="206" t="s">
        <v>41</v>
      </c>
      <c r="O190" s="84"/>
      <c r="P190" s="207">
        <f>O190*H190</f>
        <v>0</v>
      </c>
      <c r="Q190" s="207">
        <v>0</v>
      </c>
      <c r="R190" s="207">
        <f>Q190*H190</f>
        <v>0</v>
      </c>
      <c r="S190" s="207">
        <v>0</v>
      </c>
      <c r="T190" s="208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09" t="s">
        <v>119</v>
      </c>
      <c r="AT190" s="209" t="s">
        <v>121</v>
      </c>
      <c r="AU190" s="209" t="s">
        <v>80</v>
      </c>
      <c r="AY190" s="17" t="s">
        <v>120</v>
      </c>
      <c r="BE190" s="210">
        <f>IF(N190="základní",J190,0)</f>
        <v>0</v>
      </c>
      <c r="BF190" s="210">
        <f>IF(N190="snížená",J190,0)</f>
        <v>0</v>
      </c>
      <c r="BG190" s="210">
        <f>IF(N190="zákl. přenesená",J190,0)</f>
        <v>0</v>
      </c>
      <c r="BH190" s="210">
        <f>IF(N190="sníž. přenesená",J190,0)</f>
        <v>0</v>
      </c>
      <c r="BI190" s="210">
        <f>IF(N190="nulová",J190,0)</f>
        <v>0</v>
      </c>
      <c r="BJ190" s="17" t="s">
        <v>78</v>
      </c>
      <c r="BK190" s="210">
        <f>ROUND(I190*H190,2)</f>
        <v>0</v>
      </c>
      <c r="BL190" s="17" t="s">
        <v>119</v>
      </c>
      <c r="BM190" s="209" t="s">
        <v>370</v>
      </c>
    </row>
    <row r="191" s="2" customFormat="1">
      <c r="A191" s="38"/>
      <c r="B191" s="39"/>
      <c r="C191" s="40"/>
      <c r="D191" s="224" t="s">
        <v>192</v>
      </c>
      <c r="E191" s="40"/>
      <c r="F191" s="225" t="s">
        <v>371</v>
      </c>
      <c r="G191" s="40"/>
      <c r="H191" s="40"/>
      <c r="I191" s="226"/>
      <c r="J191" s="40"/>
      <c r="K191" s="40"/>
      <c r="L191" s="44"/>
      <c r="M191" s="263"/>
      <c r="N191" s="264"/>
      <c r="O191" s="213"/>
      <c r="P191" s="213"/>
      <c r="Q191" s="213"/>
      <c r="R191" s="213"/>
      <c r="S191" s="213"/>
      <c r="T191" s="26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192</v>
      </c>
      <c r="AU191" s="17" t="s">
        <v>80</v>
      </c>
    </row>
    <row r="192" s="2" customFormat="1" ht="6.96" customHeight="1">
      <c r="A192" s="38"/>
      <c r="B192" s="59"/>
      <c r="C192" s="60"/>
      <c r="D192" s="60"/>
      <c r="E192" s="60"/>
      <c r="F192" s="60"/>
      <c r="G192" s="60"/>
      <c r="H192" s="60"/>
      <c r="I192" s="60"/>
      <c r="J192" s="60"/>
      <c r="K192" s="60"/>
      <c r="L192" s="44"/>
      <c r="M192" s="38"/>
      <c r="O192" s="38"/>
      <c r="P192" s="38"/>
      <c r="Q192" s="38"/>
      <c r="R192" s="38"/>
      <c r="S192" s="38"/>
      <c r="T192" s="38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</row>
  </sheetData>
  <sheetProtection sheet="1" autoFilter="0" formatColumns="0" formatRows="0" objects="1" scenarios="1" spinCount="100000" saltValue="EV9RsYcn4aI8zPq4e9iUspF9noiFH3ZGc3VSemFqKBVLyYrpM6oCt9RgjBDXccGIxqBMYzWpbdW2w4I9ut+rPQ==" hashValue="BNnVA3pLv39iP3GKQDsXuTD3qfW9hXINc9wbZHRuN8izRrjjA+tEBmRoNmh9rIqZENfY/x1EWF74Qgi7e3ZNQA==" algorithmName="SHA-512" password="CC35"/>
  <autoFilter ref="C81:K191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6" r:id="rId1" display="https://podminky.urs.cz/item/CS_URS_2021_02/111211231"/>
    <hyperlink ref="F89" r:id="rId2" display="https://podminky.urs.cz/item/CS_URS_2021_02/111211232"/>
    <hyperlink ref="F92" r:id="rId3" display="https://podminky.urs.cz/item/CS_URS_2021_02/112101101"/>
    <hyperlink ref="F95" r:id="rId4" display="https://podminky.urs.cz/item/CS_URS_2021_02/112101102"/>
    <hyperlink ref="F98" r:id="rId5" display="https://podminky.urs.cz/item/CS_URS_2021_02/112101103"/>
    <hyperlink ref="F101" r:id="rId6" display="https://podminky.urs.cz/item/CS_URS_2021_02/112101104"/>
    <hyperlink ref="F104" r:id="rId7" display="https://podminky.urs.cz/item/CS_URS_2021_02/112111111"/>
    <hyperlink ref="F107" r:id="rId8" display="https://podminky.urs.cz/item/CS_URS_2021_02/112201102"/>
    <hyperlink ref="F110" r:id="rId9" display="https://podminky.urs.cz/item/CS_URS_2021_02/112211111"/>
    <hyperlink ref="F113" r:id="rId10" display="https://podminky.urs.cz/item/CS_URS_2021_02/112211112"/>
    <hyperlink ref="F116" r:id="rId11" display="https://podminky.urs.cz/item/CS_URS_2021_02/112211113"/>
    <hyperlink ref="F119" r:id="rId12" display="https://podminky.urs.cz/item/CS_URS_2021_02/112251101"/>
    <hyperlink ref="F122" r:id="rId13" display="https://podminky.urs.cz/item/CS_URS_2021_02/112251103"/>
    <hyperlink ref="F125" r:id="rId14" display="https://podminky.urs.cz/item/CS_URS_2021_02/112251104"/>
    <hyperlink ref="F128" r:id="rId15" display="https://podminky.urs.cz/item/CS_URS_2021_02/121151123"/>
    <hyperlink ref="F131" r:id="rId16" display="https://podminky.urs.cz/item/CS_URS_2021_02/121151125"/>
    <hyperlink ref="F134" r:id="rId17" display="https://podminky.urs.cz/item/CS_URS_2021_02/122251407"/>
    <hyperlink ref="F137" r:id="rId18" display="https://podminky.urs.cz/item/CS_URS_2021_02/162351103"/>
    <hyperlink ref="F142" r:id="rId19" display="https://podminky.urs.cz/item/CS_URS_2021_02/162651111"/>
    <hyperlink ref="F147" r:id="rId20" display="https://podminky.urs.cz/item/CS_URS_2021_02/162751117"/>
    <hyperlink ref="F150" r:id="rId21" display="https://podminky.urs.cz/item/CS_URS_2021_02/162751119"/>
    <hyperlink ref="F153" r:id="rId22" display="https://podminky.urs.cz/item/CS_URS_2021_02/171103202"/>
    <hyperlink ref="F158" r:id="rId23" display="https://podminky.urs.cz/item/CS_URS_2021_02/171201201"/>
    <hyperlink ref="F163" r:id="rId24" display="https://podminky.urs.cz/item/CS_URS_2021_02/171201231"/>
    <hyperlink ref="F166" r:id="rId25" display="https://podminky.urs.cz/item/CS_URS_2021_02/181351115"/>
    <hyperlink ref="F169" r:id="rId26" display="https://podminky.urs.cz/item/CS_URS_2021_02/181411122"/>
    <hyperlink ref="F172" r:id="rId27" display="https://podminky.urs.cz/item/CS_URS_2021_02/00572474"/>
    <hyperlink ref="F175" r:id="rId28" display="https://podminky.urs.cz/item/CS_URS_2021_02/181451121"/>
    <hyperlink ref="F178" r:id="rId29" display="https://podminky.urs.cz/item/CS_URS_2021_02/00572472"/>
    <hyperlink ref="F181" r:id="rId30" display="https://podminky.urs.cz/item/CS_URS_2021_02/181951111"/>
    <hyperlink ref="F184" r:id="rId31" display="https://podminky.urs.cz/item/CS_URS_2021_02/182151111"/>
    <hyperlink ref="F187" r:id="rId32" display="https://podminky.urs.cz/item/CS_URS_2021_02/182351123"/>
    <hyperlink ref="F191" r:id="rId33" display="https://podminky.urs.cz/item/CS_URS_2021_02/998331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4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80</v>
      </c>
    </row>
    <row r="4" s="1" customFormat="1" ht="24.96" customHeight="1">
      <c r="B4" s="20"/>
      <c r="D4" s="130" t="s">
        <v>96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Rybník R2 s cestou C27 na hráz v k.ú. Třebihošť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97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372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20. 9. 2021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28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33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28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34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36</v>
      </c>
      <c r="E30" s="38"/>
      <c r="F30" s="38"/>
      <c r="G30" s="38"/>
      <c r="H30" s="38"/>
      <c r="I30" s="38"/>
      <c r="J30" s="144">
        <f>ROUND(J87,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38</v>
      </c>
      <c r="G32" s="38"/>
      <c r="H32" s="38"/>
      <c r="I32" s="145" t="s">
        <v>37</v>
      </c>
      <c r="J32" s="145" t="s">
        <v>39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40</v>
      </c>
      <c r="E33" s="132" t="s">
        <v>41</v>
      </c>
      <c r="F33" s="147">
        <f>ROUND((SUM(BE87:BE268)),  2)</f>
        <v>0</v>
      </c>
      <c r="G33" s="38"/>
      <c r="H33" s="38"/>
      <c r="I33" s="148">
        <v>0.20999999999999999</v>
      </c>
      <c r="J33" s="147">
        <f>ROUND(((SUM(BE87:BE268))*I33),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42</v>
      </c>
      <c r="F34" s="147">
        <f>ROUND((SUM(BF87:BF268)),  2)</f>
        <v>0</v>
      </c>
      <c r="G34" s="38"/>
      <c r="H34" s="38"/>
      <c r="I34" s="148">
        <v>0.14999999999999999</v>
      </c>
      <c r="J34" s="147">
        <f>ROUND(((SUM(BF87:BF268))*I34),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43</v>
      </c>
      <c r="F35" s="147">
        <f>ROUND((SUM(BG87:BG268)),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44</v>
      </c>
      <c r="F36" s="147">
        <f>ROUND((SUM(BH87:BH268)),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45</v>
      </c>
      <c r="F37" s="147">
        <f>ROUND((SUM(BI87:BI268)),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46</v>
      </c>
      <c r="E39" s="151"/>
      <c r="F39" s="151"/>
      <c r="G39" s="152" t="s">
        <v>47</v>
      </c>
      <c r="H39" s="153" t="s">
        <v>48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99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Rybník R2 s cestou C27 na hráz v k.ú. Třebihošť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97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SO-01_2 - Hráz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Třebihošť</v>
      </c>
      <c r="G52" s="40"/>
      <c r="H52" s="40"/>
      <c r="I52" s="32" t="s">
        <v>23</v>
      </c>
      <c r="J52" s="72" t="str">
        <f>IF(J12="","",J12)</f>
        <v>20. 9. 2021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33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100</v>
      </c>
      <c r="D57" s="162"/>
      <c r="E57" s="162"/>
      <c r="F57" s="162"/>
      <c r="G57" s="162"/>
      <c r="H57" s="162"/>
      <c r="I57" s="162"/>
      <c r="J57" s="163" t="s">
        <v>101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68</v>
      </c>
      <c r="D59" s="40"/>
      <c r="E59" s="40"/>
      <c r="F59" s="40"/>
      <c r="G59" s="40"/>
      <c r="H59" s="40"/>
      <c r="I59" s="40"/>
      <c r="J59" s="102">
        <f>J87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102</v>
      </c>
    </row>
    <row r="60" s="9" customFormat="1" ht="24.96" customHeight="1">
      <c r="A60" s="9"/>
      <c r="B60" s="165"/>
      <c r="C60" s="166"/>
      <c r="D60" s="167" t="s">
        <v>182</v>
      </c>
      <c r="E60" s="168"/>
      <c r="F60" s="168"/>
      <c r="G60" s="168"/>
      <c r="H60" s="168"/>
      <c r="I60" s="168"/>
      <c r="J60" s="169">
        <f>J88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16"/>
      <c r="C61" s="217"/>
      <c r="D61" s="218" t="s">
        <v>183</v>
      </c>
      <c r="E61" s="219"/>
      <c r="F61" s="219"/>
      <c r="G61" s="219"/>
      <c r="H61" s="219"/>
      <c r="I61" s="219"/>
      <c r="J61" s="220">
        <f>J89</f>
        <v>0</v>
      </c>
      <c r="K61" s="217"/>
      <c r="L61" s="221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16"/>
      <c r="C62" s="217"/>
      <c r="D62" s="218" t="s">
        <v>373</v>
      </c>
      <c r="E62" s="219"/>
      <c r="F62" s="219"/>
      <c r="G62" s="219"/>
      <c r="H62" s="219"/>
      <c r="I62" s="219"/>
      <c r="J62" s="220">
        <f>J207</f>
        <v>0</v>
      </c>
      <c r="K62" s="217"/>
      <c r="L62" s="221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16"/>
      <c r="C63" s="217"/>
      <c r="D63" s="218" t="s">
        <v>374</v>
      </c>
      <c r="E63" s="219"/>
      <c r="F63" s="219"/>
      <c r="G63" s="219"/>
      <c r="H63" s="219"/>
      <c r="I63" s="219"/>
      <c r="J63" s="220">
        <f>J211</f>
        <v>0</v>
      </c>
      <c r="K63" s="217"/>
      <c r="L63" s="221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12" customFormat="1" ht="19.92" customHeight="1">
      <c r="A64" s="12"/>
      <c r="B64" s="216"/>
      <c r="C64" s="217"/>
      <c r="D64" s="218" t="s">
        <v>375</v>
      </c>
      <c r="E64" s="219"/>
      <c r="F64" s="219"/>
      <c r="G64" s="219"/>
      <c r="H64" s="219"/>
      <c r="I64" s="219"/>
      <c r="J64" s="220">
        <f>J242</f>
        <v>0</v>
      </c>
      <c r="K64" s="217"/>
      <c r="L64" s="221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="12" customFormat="1" ht="19.92" customHeight="1">
      <c r="A65" s="12"/>
      <c r="B65" s="216"/>
      <c r="C65" s="217"/>
      <c r="D65" s="218" t="s">
        <v>376</v>
      </c>
      <c r="E65" s="219"/>
      <c r="F65" s="219"/>
      <c r="G65" s="219"/>
      <c r="H65" s="219"/>
      <c r="I65" s="219"/>
      <c r="J65" s="220">
        <f>J249</f>
        <v>0</v>
      </c>
      <c r="K65" s="217"/>
      <c r="L65" s="221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12" customFormat="1" ht="19.92" customHeight="1">
      <c r="A66" s="12"/>
      <c r="B66" s="216"/>
      <c r="C66" s="217"/>
      <c r="D66" s="218" t="s">
        <v>377</v>
      </c>
      <c r="E66" s="219"/>
      <c r="F66" s="219"/>
      <c r="G66" s="219"/>
      <c r="H66" s="219"/>
      <c r="I66" s="219"/>
      <c r="J66" s="220">
        <f>J256</f>
        <v>0</v>
      </c>
      <c r="K66" s="217"/>
      <c r="L66" s="221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s="12" customFormat="1" ht="19.92" customHeight="1">
      <c r="A67" s="12"/>
      <c r="B67" s="216"/>
      <c r="C67" s="217"/>
      <c r="D67" s="218" t="s">
        <v>184</v>
      </c>
      <c r="E67" s="219"/>
      <c r="F67" s="219"/>
      <c r="G67" s="219"/>
      <c r="H67" s="219"/>
      <c r="I67" s="219"/>
      <c r="J67" s="220">
        <f>J266</f>
        <v>0</v>
      </c>
      <c r="K67" s="217"/>
      <c r="L67" s="221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</row>
    <row r="68" s="2" customFormat="1" ht="21.84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3" s="2" customFormat="1" ht="6.96" customHeight="1">
      <c r="A73" s="38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24.96" customHeight="1">
      <c r="A74" s="38"/>
      <c r="B74" s="39"/>
      <c r="C74" s="23" t="s">
        <v>104</v>
      </c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16</v>
      </c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160" t="str">
        <f>E7</f>
        <v>Rybník R2 s cestou C27 na hráz v k.ú. Třebihošť</v>
      </c>
      <c r="F77" s="32"/>
      <c r="G77" s="32"/>
      <c r="H77" s="32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97</v>
      </c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69" t="str">
        <f>E9</f>
        <v>SO-01_2 - Hráz</v>
      </c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21</v>
      </c>
      <c r="D81" s="40"/>
      <c r="E81" s="40"/>
      <c r="F81" s="27" t="str">
        <f>F12</f>
        <v>Třebihošť</v>
      </c>
      <c r="G81" s="40"/>
      <c r="H81" s="40"/>
      <c r="I81" s="32" t="s">
        <v>23</v>
      </c>
      <c r="J81" s="72" t="str">
        <f>IF(J12="","",J12)</f>
        <v>20. 9. 2021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25</v>
      </c>
      <c r="D83" s="40"/>
      <c r="E83" s="40"/>
      <c r="F83" s="27" t="str">
        <f>E15</f>
        <v xml:space="preserve"> </v>
      </c>
      <c r="G83" s="40"/>
      <c r="H83" s="40"/>
      <c r="I83" s="32" t="s">
        <v>31</v>
      </c>
      <c r="J83" s="36" t="str">
        <f>E21</f>
        <v xml:space="preserve"> </v>
      </c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29</v>
      </c>
      <c r="D84" s="40"/>
      <c r="E84" s="40"/>
      <c r="F84" s="27" t="str">
        <f>IF(E18="","",E18)</f>
        <v>Vyplň údaj</v>
      </c>
      <c r="G84" s="40"/>
      <c r="H84" s="40"/>
      <c r="I84" s="32" t="s">
        <v>33</v>
      </c>
      <c r="J84" s="36" t="str">
        <f>E24</f>
        <v xml:space="preserve"> 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0.32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0" customFormat="1" ht="29.28" customHeight="1">
      <c r="A86" s="171"/>
      <c r="B86" s="172"/>
      <c r="C86" s="173" t="s">
        <v>105</v>
      </c>
      <c r="D86" s="174" t="s">
        <v>55</v>
      </c>
      <c r="E86" s="174" t="s">
        <v>51</v>
      </c>
      <c r="F86" s="174" t="s">
        <v>52</v>
      </c>
      <c r="G86" s="174" t="s">
        <v>106</v>
      </c>
      <c r="H86" s="174" t="s">
        <v>107</v>
      </c>
      <c r="I86" s="174" t="s">
        <v>108</v>
      </c>
      <c r="J86" s="175" t="s">
        <v>101</v>
      </c>
      <c r="K86" s="176" t="s">
        <v>109</v>
      </c>
      <c r="L86" s="177"/>
      <c r="M86" s="92" t="s">
        <v>19</v>
      </c>
      <c r="N86" s="93" t="s">
        <v>40</v>
      </c>
      <c r="O86" s="93" t="s">
        <v>110</v>
      </c>
      <c r="P86" s="93" t="s">
        <v>111</v>
      </c>
      <c r="Q86" s="93" t="s">
        <v>112</v>
      </c>
      <c r="R86" s="93" t="s">
        <v>113</v>
      </c>
      <c r="S86" s="93" t="s">
        <v>114</v>
      </c>
      <c r="T86" s="94" t="s">
        <v>115</v>
      </c>
      <c r="U86" s="171"/>
      <c r="V86" s="171"/>
      <c r="W86" s="171"/>
      <c r="X86" s="171"/>
      <c r="Y86" s="171"/>
      <c r="Z86" s="171"/>
      <c r="AA86" s="171"/>
      <c r="AB86" s="171"/>
      <c r="AC86" s="171"/>
      <c r="AD86" s="171"/>
      <c r="AE86" s="171"/>
    </row>
    <row r="87" s="2" customFormat="1" ht="22.8" customHeight="1">
      <c r="A87" s="38"/>
      <c r="B87" s="39"/>
      <c r="C87" s="99" t="s">
        <v>116</v>
      </c>
      <c r="D87" s="40"/>
      <c r="E87" s="40"/>
      <c r="F87" s="40"/>
      <c r="G87" s="40"/>
      <c r="H87" s="40"/>
      <c r="I87" s="40"/>
      <c r="J87" s="178">
        <f>BK87</f>
        <v>0</v>
      </c>
      <c r="K87" s="40"/>
      <c r="L87" s="44"/>
      <c r="M87" s="95"/>
      <c r="N87" s="179"/>
      <c r="O87" s="96"/>
      <c r="P87" s="180">
        <f>P88</f>
        <v>0</v>
      </c>
      <c r="Q87" s="96"/>
      <c r="R87" s="180">
        <f>R88</f>
        <v>1824.1295433</v>
      </c>
      <c r="S87" s="96"/>
      <c r="T87" s="181">
        <f>T88</f>
        <v>27.556000000000001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69</v>
      </c>
      <c r="AU87" s="17" t="s">
        <v>102</v>
      </c>
      <c r="BK87" s="182">
        <f>BK88</f>
        <v>0</v>
      </c>
    </row>
    <row r="88" s="11" customFormat="1" ht="25.92" customHeight="1">
      <c r="A88" s="11"/>
      <c r="B88" s="183"/>
      <c r="C88" s="184"/>
      <c r="D88" s="185" t="s">
        <v>69</v>
      </c>
      <c r="E88" s="186" t="s">
        <v>185</v>
      </c>
      <c r="F88" s="186" t="s">
        <v>186</v>
      </c>
      <c r="G88" s="184"/>
      <c r="H88" s="184"/>
      <c r="I88" s="187"/>
      <c r="J88" s="188">
        <f>BK88</f>
        <v>0</v>
      </c>
      <c r="K88" s="184"/>
      <c r="L88" s="189"/>
      <c r="M88" s="190"/>
      <c r="N88" s="191"/>
      <c r="O88" s="191"/>
      <c r="P88" s="192">
        <f>P89+P207+P211+P242+P249+P256+P266</f>
        <v>0</v>
      </c>
      <c r="Q88" s="191"/>
      <c r="R88" s="192">
        <f>R89+R207+R211+R242+R249+R256+R266</f>
        <v>1824.1295433</v>
      </c>
      <c r="S88" s="191"/>
      <c r="T88" s="193">
        <f>T89+T207+T211+T242+T249+T256+T266</f>
        <v>27.556000000000001</v>
      </c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R88" s="194" t="s">
        <v>78</v>
      </c>
      <c r="AT88" s="195" t="s">
        <v>69</v>
      </c>
      <c r="AU88" s="195" t="s">
        <v>70</v>
      </c>
      <c r="AY88" s="194" t="s">
        <v>120</v>
      </c>
      <c r="BK88" s="196">
        <f>BK89+BK207+BK211+BK242+BK249+BK256+BK266</f>
        <v>0</v>
      </c>
    </row>
    <row r="89" s="11" customFormat="1" ht="22.8" customHeight="1">
      <c r="A89" s="11"/>
      <c r="B89" s="183"/>
      <c r="C89" s="184"/>
      <c r="D89" s="185" t="s">
        <v>69</v>
      </c>
      <c r="E89" s="222" t="s">
        <v>78</v>
      </c>
      <c r="F89" s="222" t="s">
        <v>187</v>
      </c>
      <c r="G89" s="184"/>
      <c r="H89" s="184"/>
      <c r="I89" s="187"/>
      <c r="J89" s="223">
        <f>BK89</f>
        <v>0</v>
      </c>
      <c r="K89" s="184"/>
      <c r="L89" s="189"/>
      <c r="M89" s="190"/>
      <c r="N89" s="191"/>
      <c r="O89" s="191"/>
      <c r="P89" s="192">
        <f>SUM(P90:P206)</f>
        <v>0</v>
      </c>
      <c r="Q89" s="191"/>
      <c r="R89" s="192">
        <f>SUM(R90:R206)</f>
        <v>0.046594999999999998</v>
      </c>
      <c r="S89" s="191"/>
      <c r="T89" s="193">
        <f>SUM(T90:T206)</f>
        <v>0</v>
      </c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R89" s="194" t="s">
        <v>78</v>
      </c>
      <c r="AT89" s="195" t="s">
        <v>69</v>
      </c>
      <c r="AU89" s="195" t="s">
        <v>78</v>
      </c>
      <c r="AY89" s="194" t="s">
        <v>120</v>
      </c>
      <c r="BK89" s="196">
        <f>SUM(BK90:BK206)</f>
        <v>0</v>
      </c>
    </row>
    <row r="90" s="2" customFormat="1" ht="24.15" customHeight="1">
      <c r="A90" s="38"/>
      <c r="B90" s="39"/>
      <c r="C90" s="197" t="s">
        <v>78</v>
      </c>
      <c r="D90" s="197" t="s">
        <v>121</v>
      </c>
      <c r="E90" s="198" t="s">
        <v>188</v>
      </c>
      <c r="F90" s="199" t="s">
        <v>189</v>
      </c>
      <c r="G90" s="200" t="s">
        <v>190</v>
      </c>
      <c r="H90" s="201">
        <v>43</v>
      </c>
      <c r="I90" s="202"/>
      <c r="J90" s="203">
        <f>ROUND(I90*H90,2)</f>
        <v>0</v>
      </c>
      <c r="K90" s="204"/>
      <c r="L90" s="44"/>
      <c r="M90" s="205" t="s">
        <v>19</v>
      </c>
      <c r="N90" s="206" t="s">
        <v>41</v>
      </c>
      <c r="O90" s="84"/>
      <c r="P90" s="207">
        <f>O90*H90</f>
        <v>0</v>
      </c>
      <c r="Q90" s="207">
        <v>0</v>
      </c>
      <c r="R90" s="207">
        <f>Q90*H90</f>
        <v>0</v>
      </c>
      <c r="S90" s="207">
        <v>0</v>
      </c>
      <c r="T90" s="208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09" t="s">
        <v>119</v>
      </c>
      <c r="AT90" s="209" t="s">
        <v>121</v>
      </c>
      <c r="AU90" s="209" t="s">
        <v>80</v>
      </c>
      <c r="AY90" s="17" t="s">
        <v>120</v>
      </c>
      <c r="BE90" s="210">
        <f>IF(N90="základní",J90,0)</f>
        <v>0</v>
      </c>
      <c r="BF90" s="210">
        <f>IF(N90="snížená",J90,0)</f>
        <v>0</v>
      </c>
      <c r="BG90" s="210">
        <f>IF(N90="zákl. přenesená",J90,0)</f>
        <v>0</v>
      </c>
      <c r="BH90" s="210">
        <f>IF(N90="sníž. přenesená",J90,0)</f>
        <v>0</v>
      </c>
      <c r="BI90" s="210">
        <f>IF(N90="nulová",J90,0)</f>
        <v>0</v>
      </c>
      <c r="BJ90" s="17" t="s">
        <v>78</v>
      </c>
      <c r="BK90" s="210">
        <f>ROUND(I90*H90,2)</f>
        <v>0</v>
      </c>
      <c r="BL90" s="17" t="s">
        <v>119</v>
      </c>
      <c r="BM90" s="209" t="s">
        <v>378</v>
      </c>
    </row>
    <row r="91" s="2" customFormat="1">
      <c r="A91" s="38"/>
      <c r="B91" s="39"/>
      <c r="C91" s="40"/>
      <c r="D91" s="224" t="s">
        <v>192</v>
      </c>
      <c r="E91" s="40"/>
      <c r="F91" s="225" t="s">
        <v>193</v>
      </c>
      <c r="G91" s="40"/>
      <c r="H91" s="40"/>
      <c r="I91" s="226"/>
      <c r="J91" s="40"/>
      <c r="K91" s="40"/>
      <c r="L91" s="44"/>
      <c r="M91" s="227"/>
      <c r="N91" s="228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192</v>
      </c>
      <c r="AU91" s="17" t="s">
        <v>80</v>
      </c>
    </row>
    <row r="92" s="13" customFormat="1">
      <c r="A92" s="13"/>
      <c r="B92" s="229"/>
      <c r="C92" s="230"/>
      <c r="D92" s="231" t="s">
        <v>194</v>
      </c>
      <c r="E92" s="232" t="s">
        <v>19</v>
      </c>
      <c r="F92" s="233" t="s">
        <v>379</v>
      </c>
      <c r="G92" s="230"/>
      <c r="H92" s="234">
        <v>43</v>
      </c>
      <c r="I92" s="235"/>
      <c r="J92" s="230"/>
      <c r="K92" s="230"/>
      <c r="L92" s="236"/>
      <c r="M92" s="237"/>
      <c r="N92" s="238"/>
      <c r="O92" s="238"/>
      <c r="P92" s="238"/>
      <c r="Q92" s="238"/>
      <c r="R92" s="238"/>
      <c r="S92" s="238"/>
      <c r="T92" s="239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0" t="s">
        <v>194</v>
      </c>
      <c r="AU92" s="240" t="s">
        <v>80</v>
      </c>
      <c r="AV92" s="13" t="s">
        <v>80</v>
      </c>
      <c r="AW92" s="13" t="s">
        <v>32</v>
      </c>
      <c r="AX92" s="13" t="s">
        <v>78</v>
      </c>
      <c r="AY92" s="240" t="s">
        <v>120</v>
      </c>
    </row>
    <row r="93" s="2" customFormat="1" ht="24.15" customHeight="1">
      <c r="A93" s="38"/>
      <c r="B93" s="39"/>
      <c r="C93" s="197" t="s">
        <v>80</v>
      </c>
      <c r="D93" s="197" t="s">
        <v>121</v>
      </c>
      <c r="E93" s="198" t="s">
        <v>196</v>
      </c>
      <c r="F93" s="199" t="s">
        <v>197</v>
      </c>
      <c r="G93" s="200" t="s">
        <v>190</v>
      </c>
      <c r="H93" s="201">
        <v>14</v>
      </c>
      <c r="I93" s="202"/>
      <c r="J93" s="203">
        <f>ROUND(I93*H93,2)</f>
        <v>0</v>
      </c>
      <c r="K93" s="204"/>
      <c r="L93" s="44"/>
      <c r="M93" s="205" t="s">
        <v>19</v>
      </c>
      <c r="N93" s="206" t="s">
        <v>41</v>
      </c>
      <c r="O93" s="84"/>
      <c r="P93" s="207">
        <f>O93*H93</f>
        <v>0</v>
      </c>
      <c r="Q93" s="207">
        <v>0</v>
      </c>
      <c r="R93" s="207">
        <f>Q93*H93</f>
        <v>0</v>
      </c>
      <c r="S93" s="207">
        <v>0</v>
      </c>
      <c r="T93" s="208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09" t="s">
        <v>119</v>
      </c>
      <c r="AT93" s="209" t="s">
        <v>121</v>
      </c>
      <c r="AU93" s="209" t="s">
        <v>80</v>
      </c>
      <c r="AY93" s="17" t="s">
        <v>120</v>
      </c>
      <c r="BE93" s="210">
        <f>IF(N93="základní",J93,0)</f>
        <v>0</v>
      </c>
      <c r="BF93" s="210">
        <f>IF(N93="snížená",J93,0)</f>
        <v>0</v>
      </c>
      <c r="BG93" s="210">
        <f>IF(N93="zákl. přenesená",J93,0)</f>
        <v>0</v>
      </c>
      <c r="BH93" s="210">
        <f>IF(N93="sníž. přenesená",J93,0)</f>
        <v>0</v>
      </c>
      <c r="BI93" s="210">
        <f>IF(N93="nulová",J93,0)</f>
        <v>0</v>
      </c>
      <c r="BJ93" s="17" t="s">
        <v>78</v>
      </c>
      <c r="BK93" s="210">
        <f>ROUND(I93*H93,2)</f>
        <v>0</v>
      </c>
      <c r="BL93" s="17" t="s">
        <v>119</v>
      </c>
      <c r="BM93" s="209" t="s">
        <v>380</v>
      </c>
    </row>
    <row r="94" s="2" customFormat="1">
      <c r="A94" s="38"/>
      <c r="B94" s="39"/>
      <c r="C94" s="40"/>
      <c r="D94" s="224" t="s">
        <v>192</v>
      </c>
      <c r="E94" s="40"/>
      <c r="F94" s="225" t="s">
        <v>199</v>
      </c>
      <c r="G94" s="40"/>
      <c r="H94" s="40"/>
      <c r="I94" s="226"/>
      <c r="J94" s="40"/>
      <c r="K94" s="40"/>
      <c r="L94" s="44"/>
      <c r="M94" s="227"/>
      <c r="N94" s="228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192</v>
      </c>
      <c r="AU94" s="17" t="s">
        <v>80</v>
      </c>
    </row>
    <row r="95" s="13" customFormat="1">
      <c r="A95" s="13"/>
      <c r="B95" s="229"/>
      <c r="C95" s="230"/>
      <c r="D95" s="231" t="s">
        <v>194</v>
      </c>
      <c r="E95" s="232" t="s">
        <v>19</v>
      </c>
      <c r="F95" s="233" t="s">
        <v>381</v>
      </c>
      <c r="G95" s="230"/>
      <c r="H95" s="234">
        <v>14</v>
      </c>
      <c r="I95" s="235"/>
      <c r="J95" s="230"/>
      <c r="K95" s="230"/>
      <c r="L95" s="236"/>
      <c r="M95" s="237"/>
      <c r="N95" s="238"/>
      <c r="O95" s="238"/>
      <c r="P95" s="238"/>
      <c r="Q95" s="238"/>
      <c r="R95" s="238"/>
      <c r="S95" s="238"/>
      <c r="T95" s="239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0" t="s">
        <v>194</v>
      </c>
      <c r="AU95" s="240" t="s">
        <v>80</v>
      </c>
      <c r="AV95" s="13" t="s">
        <v>80</v>
      </c>
      <c r="AW95" s="13" t="s">
        <v>32</v>
      </c>
      <c r="AX95" s="13" t="s">
        <v>78</v>
      </c>
      <c r="AY95" s="240" t="s">
        <v>120</v>
      </c>
    </row>
    <row r="96" s="2" customFormat="1" ht="21.75" customHeight="1">
      <c r="A96" s="38"/>
      <c r="B96" s="39"/>
      <c r="C96" s="197" t="s">
        <v>130</v>
      </c>
      <c r="D96" s="197" t="s">
        <v>121</v>
      </c>
      <c r="E96" s="198" t="s">
        <v>201</v>
      </c>
      <c r="F96" s="199" t="s">
        <v>202</v>
      </c>
      <c r="G96" s="200" t="s">
        <v>190</v>
      </c>
      <c r="H96" s="201">
        <v>43</v>
      </c>
      <c r="I96" s="202"/>
      <c r="J96" s="203">
        <f>ROUND(I96*H96,2)</f>
        <v>0</v>
      </c>
      <c r="K96" s="204"/>
      <c r="L96" s="44"/>
      <c r="M96" s="205" t="s">
        <v>19</v>
      </c>
      <c r="N96" s="206" t="s">
        <v>41</v>
      </c>
      <c r="O96" s="84"/>
      <c r="P96" s="207">
        <f>O96*H96</f>
        <v>0</v>
      </c>
      <c r="Q96" s="207">
        <v>0</v>
      </c>
      <c r="R96" s="207">
        <f>Q96*H96</f>
        <v>0</v>
      </c>
      <c r="S96" s="207">
        <v>0</v>
      </c>
      <c r="T96" s="208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09" t="s">
        <v>119</v>
      </c>
      <c r="AT96" s="209" t="s">
        <v>121</v>
      </c>
      <c r="AU96" s="209" t="s">
        <v>80</v>
      </c>
      <c r="AY96" s="17" t="s">
        <v>120</v>
      </c>
      <c r="BE96" s="210">
        <f>IF(N96="základní",J96,0)</f>
        <v>0</v>
      </c>
      <c r="BF96" s="210">
        <f>IF(N96="snížená",J96,0)</f>
        <v>0</v>
      </c>
      <c r="BG96" s="210">
        <f>IF(N96="zákl. přenesená",J96,0)</f>
        <v>0</v>
      </c>
      <c r="BH96" s="210">
        <f>IF(N96="sníž. přenesená",J96,0)</f>
        <v>0</v>
      </c>
      <c r="BI96" s="210">
        <f>IF(N96="nulová",J96,0)</f>
        <v>0</v>
      </c>
      <c r="BJ96" s="17" t="s">
        <v>78</v>
      </c>
      <c r="BK96" s="210">
        <f>ROUND(I96*H96,2)</f>
        <v>0</v>
      </c>
      <c r="BL96" s="17" t="s">
        <v>119</v>
      </c>
      <c r="BM96" s="209" t="s">
        <v>382</v>
      </c>
    </row>
    <row r="97" s="2" customFormat="1">
      <c r="A97" s="38"/>
      <c r="B97" s="39"/>
      <c r="C97" s="40"/>
      <c r="D97" s="224" t="s">
        <v>192</v>
      </c>
      <c r="E97" s="40"/>
      <c r="F97" s="225" t="s">
        <v>204</v>
      </c>
      <c r="G97" s="40"/>
      <c r="H97" s="40"/>
      <c r="I97" s="226"/>
      <c r="J97" s="40"/>
      <c r="K97" s="40"/>
      <c r="L97" s="44"/>
      <c r="M97" s="227"/>
      <c r="N97" s="228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192</v>
      </c>
      <c r="AU97" s="17" t="s">
        <v>80</v>
      </c>
    </row>
    <row r="98" s="13" customFormat="1">
      <c r="A98" s="13"/>
      <c r="B98" s="229"/>
      <c r="C98" s="230"/>
      <c r="D98" s="231" t="s">
        <v>194</v>
      </c>
      <c r="E98" s="232" t="s">
        <v>19</v>
      </c>
      <c r="F98" s="233" t="s">
        <v>379</v>
      </c>
      <c r="G98" s="230"/>
      <c r="H98" s="234">
        <v>43</v>
      </c>
      <c r="I98" s="235"/>
      <c r="J98" s="230"/>
      <c r="K98" s="230"/>
      <c r="L98" s="236"/>
      <c r="M98" s="237"/>
      <c r="N98" s="238"/>
      <c r="O98" s="238"/>
      <c r="P98" s="238"/>
      <c r="Q98" s="238"/>
      <c r="R98" s="238"/>
      <c r="S98" s="238"/>
      <c r="T98" s="239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0" t="s">
        <v>194</v>
      </c>
      <c r="AU98" s="240" t="s">
        <v>80</v>
      </c>
      <c r="AV98" s="13" t="s">
        <v>80</v>
      </c>
      <c r="AW98" s="13" t="s">
        <v>32</v>
      </c>
      <c r="AX98" s="13" t="s">
        <v>78</v>
      </c>
      <c r="AY98" s="240" t="s">
        <v>120</v>
      </c>
    </row>
    <row r="99" s="2" customFormat="1" ht="21.75" customHeight="1">
      <c r="A99" s="38"/>
      <c r="B99" s="39"/>
      <c r="C99" s="197" t="s">
        <v>119</v>
      </c>
      <c r="D99" s="197" t="s">
        <v>121</v>
      </c>
      <c r="E99" s="198" t="s">
        <v>205</v>
      </c>
      <c r="F99" s="199" t="s">
        <v>206</v>
      </c>
      <c r="G99" s="200" t="s">
        <v>190</v>
      </c>
      <c r="H99" s="201">
        <v>12</v>
      </c>
      <c r="I99" s="202"/>
      <c r="J99" s="203">
        <f>ROUND(I99*H99,2)</f>
        <v>0</v>
      </c>
      <c r="K99" s="204"/>
      <c r="L99" s="44"/>
      <c r="M99" s="205" t="s">
        <v>19</v>
      </c>
      <c r="N99" s="206" t="s">
        <v>41</v>
      </c>
      <c r="O99" s="84"/>
      <c r="P99" s="207">
        <f>O99*H99</f>
        <v>0</v>
      </c>
      <c r="Q99" s="207">
        <v>0</v>
      </c>
      <c r="R99" s="207">
        <f>Q99*H99</f>
        <v>0</v>
      </c>
      <c r="S99" s="207">
        <v>0</v>
      </c>
      <c r="T99" s="208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09" t="s">
        <v>119</v>
      </c>
      <c r="AT99" s="209" t="s">
        <v>121</v>
      </c>
      <c r="AU99" s="209" t="s">
        <v>80</v>
      </c>
      <c r="AY99" s="17" t="s">
        <v>120</v>
      </c>
      <c r="BE99" s="210">
        <f>IF(N99="základní",J99,0)</f>
        <v>0</v>
      </c>
      <c r="BF99" s="210">
        <f>IF(N99="snížená",J99,0)</f>
        <v>0</v>
      </c>
      <c r="BG99" s="210">
        <f>IF(N99="zákl. přenesená",J99,0)</f>
        <v>0</v>
      </c>
      <c r="BH99" s="210">
        <f>IF(N99="sníž. přenesená",J99,0)</f>
        <v>0</v>
      </c>
      <c r="BI99" s="210">
        <f>IF(N99="nulová",J99,0)</f>
        <v>0</v>
      </c>
      <c r="BJ99" s="17" t="s">
        <v>78</v>
      </c>
      <c r="BK99" s="210">
        <f>ROUND(I99*H99,2)</f>
        <v>0</v>
      </c>
      <c r="BL99" s="17" t="s">
        <v>119</v>
      </c>
      <c r="BM99" s="209" t="s">
        <v>383</v>
      </c>
    </row>
    <row r="100" s="2" customFormat="1">
      <c r="A100" s="38"/>
      <c r="B100" s="39"/>
      <c r="C100" s="40"/>
      <c r="D100" s="224" t="s">
        <v>192</v>
      </c>
      <c r="E100" s="40"/>
      <c r="F100" s="225" t="s">
        <v>208</v>
      </c>
      <c r="G100" s="40"/>
      <c r="H100" s="40"/>
      <c r="I100" s="226"/>
      <c r="J100" s="40"/>
      <c r="K100" s="40"/>
      <c r="L100" s="44"/>
      <c r="M100" s="227"/>
      <c r="N100" s="228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192</v>
      </c>
      <c r="AU100" s="17" t="s">
        <v>80</v>
      </c>
    </row>
    <row r="101" s="13" customFormat="1">
      <c r="A101" s="13"/>
      <c r="B101" s="229"/>
      <c r="C101" s="230"/>
      <c r="D101" s="231" t="s">
        <v>194</v>
      </c>
      <c r="E101" s="232" t="s">
        <v>19</v>
      </c>
      <c r="F101" s="233" t="s">
        <v>165</v>
      </c>
      <c r="G101" s="230"/>
      <c r="H101" s="234">
        <v>12</v>
      </c>
      <c r="I101" s="235"/>
      <c r="J101" s="230"/>
      <c r="K101" s="230"/>
      <c r="L101" s="236"/>
      <c r="M101" s="237"/>
      <c r="N101" s="238"/>
      <c r="O101" s="238"/>
      <c r="P101" s="238"/>
      <c r="Q101" s="238"/>
      <c r="R101" s="238"/>
      <c r="S101" s="238"/>
      <c r="T101" s="239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0" t="s">
        <v>194</v>
      </c>
      <c r="AU101" s="240" t="s">
        <v>80</v>
      </c>
      <c r="AV101" s="13" t="s">
        <v>80</v>
      </c>
      <c r="AW101" s="13" t="s">
        <v>32</v>
      </c>
      <c r="AX101" s="13" t="s">
        <v>78</v>
      </c>
      <c r="AY101" s="240" t="s">
        <v>120</v>
      </c>
    </row>
    <row r="102" s="2" customFormat="1" ht="21.75" customHeight="1">
      <c r="A102" s="38"/>
      <c r="B102" s="39"/>
      <c r="C102" s="197" t="s">
        <v>137</v>
      </c>
      <c r="D102" s="197" t="s">
        <v>121</v>
      </c>
      <c r="E102" s="198" t="s">
        <v>214</v>
      </c>
      <c r="F102" s="199" t="s">
        <v>215</v>
      </c>
      <c r="G102" s="200" t="s">
        <v>190</v>
      </c>
      <c r="H102" s="201">
        <v>1</v>
      </c>
      <c r="I102" s="202"/>
      <c r="J102" s="203">
        <f>ROUND(I102*H102,2)</f>
        <v>0</v>
      </c>
      <c r="K102" s="204"/>
      <c r="L102" s="44"/>
      <c r="M102" s="205" t="s">
        <v>19</v>
      </c>
      <c r="N102" s="206" t="s">
        <v>41</v>
      </c>
      <c r="O102" s="84"/>
      <c r="P102" s="207">
        <f>O102*H102</f>
        <v>0</v>
      </c>
      <c r="Q102" s="207">
        <v>0</v>
      </c>
      <c r="R102" s="207">
        <f>Q102*H102</f>
        <v>0</v>
      </c>
      <c r="S102" s="207">
        <v>0</v>
      </c>
      <c r="T102" s="208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09" t="s">
        <v>119</v>
      </c>
      <c r="AT102" s="209" t="s">
        <v>121</v>
      </c>
      <c r="AU102" s="209" t="s">
        <v>80</v>
      </c>
      <c r="AY102" s="17" t="s">
        <v>120</v>
      </c>
      <c r="BE102" s="210">
        <f>IF(N102="základní",J102,0)</f>
        <v>0</v>
      </c>
      <c r="BF102" s="210">
        <f>IF(N102="snížená",J102,0)</f>
        <v>0</v>
      </c>
      <c r="BG102" s="210">
        <f>IF(N102="zákl. přenesená",J102,0)</f>
        <v>0</v>
      </c>
      <c r="BH102" s="210">
        <f>IF(N102="sníž. přenesená",J102,0)</f>
        <v>0</v>
      </c>
      <c r="BI102" s="210">
        <f>IF(N102="nulová",J102,0)</f>
        <v>0</v>
      </c>
      <c r="BJ102" s="17" t="s">
        <v>78</v>
      </c>
      <c r="BK102" s="210">
        <f>ROUND(I102*H102,2)</f>
        <v>0</v>
      </c>
      <c r="BL102" s="17" t="s">
        <v>119</v>
      </c>
      <c r="BM102" s="209" t="s">
        <v>384</v>
      </c>
    </row>
    <row r="103" s="2" customFormat="1">
      <c r="A103" s="38"/>
      <c r="B103" s="39"/>
      <c r="C103" s="40"/>
      <c r="D103" s="224" t="s">
        <v>192</v>
      </c>
      <c r="E103" s="40"/>
      <c r="F103" s="225" t="s">
        <v>217</v>
      </c>
      <c r="G103" s="40"/>
      <c r="H103" s="40"/>
      <c r="I103" s="226"/>
      <c r="J103" s="40"/>
      <c r="K103" s="40"/>
      <c r="L103" s="44"/>
      <c r="M103" s="227"/>
      <c r="N103" s="228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192</v>
      </c>
      <c r="AU103" s="17" t="s">
        <v>80</v>
      </c>
    </row>
    <row r="104" s="13" customFormat="1">
      <c r="A104" s="13"/>
      <c r="B104" s="229"/>
      <c r="C104" s="230"/>
      <c r="D104" s="231" t="s">
        <v>194</v>
      </c>
      <c r="E104" s="232" t="s">
        <v>19</v>
      </c>
      <c r="F104" s="233" t="s">
        <v>78</v>
      </c>
      <c r="G104" s="230"/>
      <c r="H104" s="234">
        <v>1</v>
      </c>
      <c r="I104" s="235"/>
      <c r="J104" s="230"/>
      <c r="K104" s="230"/>
      <c r="L104" s="236"/>
      <c r="M104" s="237"/>
      <c r="N104" s="238"/>
      <c r="O104" s="238"/>
      <c r="P104" s="238"/>
      <c r="Q104" s="238"/>
      <c r="R104" s="238"/>
      <c r="S104" s="238"/>
      <c r="T104" s="239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0" t="s">
        <v>194</v>
      </c>
      <c r="AU104" s="240" t="s">
        <v>80</v>
      </c>
      <c r="AV104" s="13" t="s">
        <v>80</v>
      </c>
      <c r="AW104" s="13" t="s">
        <v>32</v>
      </c>
      <c r="AX104" s="13" t="s">
        <v>78</v>
      </c>
      <c r="AY104" s="240" t="s">
        <v>120</v>
      </c>
    </row>
    <row r="105" s="2" customFormat="1" ht="21.75" customHeight="1">
      <c r="A105" s="38"/>
      <c r="B105" s="39"/>
      <c r="C105" s="197" t="s">
        <v>141</v>
      </c>
      <c r="D105" s="197" t="s">
        <v>121</v>
      </c>
      <c r="E105" s="198" t="s">
        <v>385</v>
      </c>
      <c r="F105" s="199" t="s">
        <v>386</v>
      </c>
      <c r="G105" s="200" t="s">
        <v>190</v>
      </c>
      <c r="H105" s="201">
        <v>1</v>
      </c>
      <c r="I105" s="202"/>
      <c r="J105" s="203">
        <f>ROUND(I105*H105,2)</f>
        <v>0</v>
      </c>
      <c r="K105" s="204"/>
      <c r="L105" s="44"/>
      <c r="M105" s="205" t="s">
        <v>19</v>
      </c>
      <c r="N105" s="206" t="s">
        <v>41</v>
      </c>
      <c r="O105" s="84"/>
      <c r="P105" s="207">
        <f>O105*H105</f>
        <v>0</v>
      </c>
      <c r="Q105" s="207">
        <v>0</v>
      </c>
      <c r="R105" s="207">
        <f>Q105*H105</f>
        <v>0</v>
      </c>
      <c r="S105" s="207">
        <v>0</v>
      </c>
      <c r="T105" s="208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09" t="s">
        <v>119</v>
      </c>
      <c r="AT105" s="209" t="s">
        <v>121</v>
      </c>
      <c r="AU105" s="209" t="s">
        <v>80</v>
      </c>
      <c r="AY105" s="17" t="s">
        <v>120</v>
      </c>
      <c r="BE105" s="210">
        <f>IF(N105="základní",J105,0)</f>
        <v>0</v>
      </c>
      <c r="BF105" s="210">
        <f>IF(N105="snížená",J105,0)</f>
        <v>0</v>
      </c>
      <c r="BG105" s="210">
        <f>IF(N105="zákl. přenesená",J105,0)</f>
        <v>0</v>
      </c>
      <c r="BH105" s="210">
        <f>IF(N105="sníž. přenesená",J105,0)</f>
        <v>0</v>
      </c>
      <c r="BI105" s="210">
        <f>IF(N105="nulová",J105,0)</f>
        <v>0</v>
      </c>
      <c r="BJ105" s="17" t="s">
        <v>78</v>
      </c>
      <c r="BK105" s="210">
        <f>ROUND(I105*H105,2)</f>
        <v>0</v>
      </c>
      <c r="BL105" s="17" t="s">
        <v>119</v>
      </c>
      <c r="BM105" s="209" t="s">
        <v>387</v>
      </c>
    </row>
    <row r="106" s="2" customFormat="1">
      <c r="A106" s="38"/>
      <c r="B106" s="39"/>
      <c r="C106" s="40"/>
      <c r="D106" s="224" t="s">
        <v>192</v>
      </c>
      <c r="E106" s="40"/>
      <c r="F106" s="225" t="s">
        <v>388</v>
      </c>
      <c r="G106" s="40"/>
      <c r="H106" s="40"/>
      <c r="I106" s="226"/>
      <c r="J106" s="40"/>
      <c r="K106" s="40"/>
      <c r="L106" s="44"/>
      <c r="M106" s="227"/>
      <c r="N106" s="228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192</v>
      </c>
      <c r="AU106" s="17" t="s">
        <v>80</v>
      </c>
    </row>
    <row r="107" s="13" customFormat="1">
      <c r="A107" s="13"/>
      <c r="B107" s="229"/>
      <c r="C107" s="230"/>
      <c r="D107" s="231" t="s">
        <v>194</v>
      </c>
      <c r="E107" s="232" t="s">
        <v>19</v>
      </c>
      <c r="F107" s="233" t="s">
        <v>78</v>
      </c>
      <c r="G107" s="230"/>
      <c r="H107" s="234">
        <v>1</v>
      </c>
      <c r="I107" s="235"/>
      <c r="J107" s="230"/>
      <c r="K107" s="230"/>
      <c r="L107" s="236"/>
      <c r="M107" s="237"/>
      <c r="N107" s="238"/>
      <c r="O107" s="238"/>
      <c r="P107" s="238"/>
      <c r="Q107" s="238"/>
      <c r="R107" s="238"/>
      <c r="S107" s="238"/>
      <c r="T107" s="239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0" t="s">
        <v>194</v>
      </c>
      <c r="AU107" s="240" t="s">
        <v>80</v>
      </c>
      <c r="AV107" s="13" t="s">
        <v>80</v>
      </c>
      <c r="AW107" s="13" t="s">
        <v>32</v>
      </c>
      <c r="AX107" s="13" t="s">
        <v>78</v>
      </c>
      <c r="AY107" s="240" t="s">
        <v>120</v>
      </c>
    </row>
    <row r="108" s="2" customFormat="1" ht="16.5" customHeight="1">
      <c r="A108" s="38"/>
      <c r="B108" s="39"/>
      <c r="C108" s="197" t="s">
        <v>145</v>
      </c>
      <c r="D108" s="197" t="s">
        <v>121</v>
      </c>
      <c r="E108" s="198" t="s">
        <v>218</v>
      </c>
      <c r="F108" s="199" t="s">
        <v>219</v>
      </c>
      <c r="G108" s="200" t="s">
        <v>190</v>
      </c>
      <c r="H108" s="201">
        <v>57</v>
      </c>
      <c r="I108" s="202"/>
      <c r="J108" s="203">
        <f>ROUND(I108*H108,2)</f>
        <v>0</v>
      </c>
      <c r="K108" s="204"/>
      <c r="L108" s="44"/>
      <c r="M108" s="205" t="s">
        <v>19</v>
      </c>
      <c r="N108" s="206" t="s">
        <v>41</v>
      </c>
      <c r="O108" s="84"/>
      <c r="P108" s="207">
        <f>O108*H108</f>
        <v>0</v>
      </c>
      <c r="Q108" s="207">
        <v>0</v>
      </c>
      <c r="R108" s="207">
        <f>Q108*H108</f>
        <v>0</v>
      </c>
      <c r="S108" s="207">
        <v>0</v>
      </c>
      <c r="T108" s="208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09" t="s">
        <v>119</v>
      </c>
      <c r="AT108" s="209" t="s">
        <v>121</v>
      </c>
      <c r="AU108" s="209" t="s">
        <v>80</v>
      </c>
      <c r="AY108" s="17" t="s">
        <v>120</v>
      </c>
      <c r="BE108" s="210">
        <f>IF(N108="základní",J108,0)</f>
        <v>0</v>
      </c>
      <c r="BF108" s="210">
        <f>IF(N108="snížená",J108,0)</f>
        <v>0</v>
      </c>
      <c r="BG108" s="210">
        <f>IF(N108="zákl. přenesená",J108,0)</f>
        <v>0</v>
      </c>
      <c r="BH108" s="210">
        <f>IF(N108="sníž. přenesená",J108,0)</f>
        <v>0</v>
      </c>
      <c r="BI108" s="210">
        <f>IF(N108="nulová",J108,0)</f>
        <v>0</v>
      </c>
      <c r="BJ108" s="17" t="s">
        <v>78</v>
      </c>
      <c r="BK108" s="210">
        <f>ROUND(I108*H108,2)</f>
        <v>0</v>
      </c>
      <c r="BL108" s="17" t="s">
        <v>119</v>
      </c>
      <c r="BM108" s="209" t="s">
        <v>389</v>
      </c>
    </row>
    <row r="109" s="2" customFormat="1">
      <c r="A109" s="38"/>
      <c r="B109" s="39"/>
      <c r="C109" s="40"/>
      <c r="D109" s="224" t="s">
        <v>192</v>
      </c>
      <c r="E109" s="40"/>
      <c r="F109" s="225" t="s">
        <v>221</v>
      </c>
      <c r="G109" s="40"/>
      <c r="H109" s="40"/>
      <c r="I109" s="226"/>
      <c r="J109" s="40"/>
      <c r="K109" s="40"/>
      <c r="L109" s="44"/>
      <c r="M109" s="227"/>
      <c r="N109" s="228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192</v>
      </c>
      <c r="AU109" s="17" t="s">
        <v>80</v>
      </c>
    </row>
    <row r="110" s="13" customFormat="1">
      <c r="A110" s="13"/>
      <c r="B110" s="229"/>
      <c r="C110" s="230"/>
      <c r="D110" s="231" t="s">
        <v>194</v>
      </c>
      <c r="E110" s="232" t="s">
        <v>19</v>
      </c>
      <c r="F110" s="233" t="s">
        <v>390</v>
      </c>
      <c r="G110" s="230"/>
      <c r="H110" s="234">
        <v>57</v>
      </c>
      <c r="I110" s="235"/>
      <c r="J110" s="230"/>
      <c r="K110" s="230"/>
      <c r="L110" s="236"/>
      <c r="M110" s="237"/>
      <c r="N110" s="238"/>
      <c r="O110" s="238"/>
      <c r="P110" s="238"/>
      <c r="Q110" s="238"/>
      <c r="R110" s="238"/>
      <c r="S110" s="238"/>
      <c r="T110" s="239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0" t="s">
        <v>194</v>
      </c>
      <c r="AU110" s="240" t="s">
        <v>80</v>
      </c>
      <c r="AV110" s="13" t="s">
        <v>80</v>
      </c>
      <c r="AW110" s="13" t="s">
        <v>32</v>
      </c>
      <c r="AX110" s="13" t="s">
        <v>78</v>
      </c>
      <c r="AY110" s="240" t="s">
        <v>120</v>
      </c>
    </row>
    <row r="111" s="2" customFormat="1" ht="21.75" customHeight="1">
      <c r="A111" s="38"/>
      <c r="B111" s="39"/>
      <c r="C111" s="197" t="s">
        <v>149</v>
      </c>
      <c r="D111" s="197" t="s">
        <v>121</v>
      </c>
      <c r="E111" s="198" t="s">
        <v>223</v>
      </c>
      <c r="F111" s="199" t="s">
        <v>224</v>
      </c>
      <c r="G111" s="200" t="s">
        <v>190</v>
      </c>
      <c r="H111" s="201">
        <v>12</v>
      </c>
      <c r="I111" s="202"/>
      <c r="J111" s="203">
        <f>ROUND(I111*H111,2)</f>
        <v>0</v>
      </c>
      <c r="K111" s="204"/>
      <c r="L111" s="44"/>
      <c r="M111" s="205" t="s">
        <v>19</v>
      </c>
      <c r="N111" s="206" t="s">
        <v>41</v>
      </c>
      <c r="O111" s="84"/>
      <c r="P111" s="207">
        <f>O111*H111</f>
        <v>0</v>
      </c>
      <c r="Q111" s="207">
        <v>0</v>
      </c>
      <c r="R111" s="207">
        <f>Q111*H111</f>
        <v>0</v>
      </c>
      <c r="S111" s="207">
        <v>0</v>
      </c>
      <c r="T111" s="208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09" t="s">
        <v>119</v>
      </c>
      <c r="AT111" s="209" t="s">
        <v>121</v>
      </c>
      <c r="AU111" s="209" t="s">
        <v>80</v>
      </c>
      <c r="AY111" s="17" t="s">
        <v>120</v>
      </c>
      <c r="BE111" s="210">
        <f>IF(N111="základní",J111,0)</f>
        <v>0</v>
      </c>
      <c r="BF111" s="210">
        <f>IF(N111="snížená",J111,0)</f>
        <v>0</v>
      </c>
      <c r="BG111" s="210">
        <f>IF(N111="zákl. přenesená",J111,0)</f>
        <v>0</v>
      </c>
      <c r="BH111" s="210">
        <f>IF(N111="sníž. přenesená",J111,0)</f>
        <v>0</v>
      </c>
      <c r="BI111" s="210">
        <f>IF(N111="nulová",J111,0)</f>
        <v>0</v>
      </c>
      <c r="BJ111" s="17" t="s">
        <v>78</v>
      </c>
      <c r="BK111" s="210">
        <f>ROUND(I111*H111,2)</f>
        <v>0</v>
      </c>
      <c r="BL111" s="17" t="s">
        <v>119</v>
      </c>
      <c r="BM111" s="209" t="s">
        <v>391</v>
      </c>
    </row>
    <row r="112" s="2" customFormat="1">
      <c r="A112" s="38"/>
      <c r="B112" s="39"/>
      <c r="C112" s="40"/>
      <c r="D112" s="224" t="s">
        <v>192</v>
      </c>
      <c r="E112" s="40"/>
      <c r="F112" s="225" t="s">
        <v>226</v>
      </c>
      <c r="G112" s="40"/>
      <c r="H112" s="40"/>
      <c r="I112" s="226"/>
      <c r="J112" s="40"/>
      <c r="K112" s="40"/>
      <c r="L112" s="44"/>
      <c r="M112" s="227"/>
      <c r="N112" s="228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192</v>
      </c>
      <c r="AU112" s="17" t="s">
        <v>80</v>
      </c>
    </row>
    <row r="113" s="13" customFormat="1">
      <c r="A113" s="13"/>
      <c r="B113" s="229"/>
      <c r="C113" s="230"/>
      <c r="D113" s="231" t="s">
        <v>194</v>
      </c>
      <c r="E113" s="232" t="s">
        <v>19</v>
      </c>
      <c r="F113" s="233" t="s">
        <v>165</v>
      </c>
      <c r="G113" s="230"/>
      <c r="H113" s="234">
        <v>12</v>
      </c>
      <c r="I113" s="235"/>
      <c r="J113" s="230"/>
      <c r="K113" s="230"/>
      <c r="L113" s="236"/>
      <c r="M113" s="237"/>
      <c r="N113" s="238"/>
      <c r="O113" s="238"/>
      <c r="P113" s="238"/>
      <c r="Q113" s="238"/>
      <c r="R113" s="238"/>
      <c r="S113" s="238"/>
      <c r="T113" s="239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0" t="s">
        <v>194</v>
      </c>
      <c r="AU113" s="240" t="s">
        <v>80</v>
      </c>
      <c r="AV113" s="13" t="s">
        <v>80</v>
      </c>
      <c r="AW113" s="13" t="s">
        <v>32</v>
      </c>
      <c r="AX113" s="13" t="s">
        <v>78</v>
      </c>
      <c r="AY113" s="240" t="s">
        <v>120</v>
      </c>
    </row>
    <row r="114" s="2" customFormat="1" ht="16.5" customHeight="1">
      <c r="A114" s="38"/>
      <c r="B114" s="39"/>
      <c r="C114" s="197" t="s">
        <v>153</v>
      </c>
      <c r="D114" s="197" t="s">
        <v>121</v>
      </c>
      <c r="E114" s="198" t="s">
        <v>227</v>
      </c>
      <c r="F114" s="199" t="s">
        <v>228</v>
      </c>
      <c r="G114" s="200" t="s">
        <v>190</v>
      </c>
      <c r="H114" s="201">
        <v>43</v>
      </c>
      <c r="I114" s="202"/>
      <c r="J114" s="203">
        <f>ROUND(I114*H114,2)</f>
        <v>0</v>
      </c>
      <c r="K114" s="204"/>
      <c r="L114" s="44"/>
      <c r="M114" s="205" t="s">
        <v>19</v>
      </c>
      <c r="N114" s="206" t="s">
        <v>41</v>
      </c>
      <c r="O114" s="84"/>
      <c r="P114" s="207">
        <f>O114*H114</f>
        <v>0</v>
      </c>
      <c r="Q114" s="207">
        <v>9.0000000000000006E-05</v>
      </c>
      <c r="R114" s="207">
        <f>Q114*H114</f>
        <v>0.0038700000000000002</v>
      </c>
      <c r="S114" s="207">
        <v>0</v>
      </c>
      <c r="T114" s="208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09" t="s">
        <v>119</v>
      </c>
      <c r="AT114" s="209" t="s">
        <v>121</v>
      </c>
      <c r="AU114" s="209" t="s">
        <v>80</v>
      </c>
      <c r="AY114" s="17" t="s">
        <v>120</v>
      </c>
      <c r="BE114" s="210">
        <f>IF(N114="základní",J114,0)</f>
        <v>0</v>
      </c>
      <c r="BF114" s="210">
        <f>IF(N114="snížená",J114,0)</f>
        <v>0</v>
      </c>
      <c r="BG114" s="210">
        <f>IF(N114="zákl. přenesená",J114,0)</f>
        <v>0</v>
      </c>
      <c r="BH114" s="210">
        <f>IF(N114="sníž. přenesená",J114,0)</f>
        <v>0</v>
      </c>
      <c r="BI114" s="210">
        <f>IF(N114="nulová",J114,0)</f>
        <v>0</v>
      </c>
      <c r="BJ114" s="17" t="s">
        <v>78</v>
      </c>
      <c r="BK114" s="210">
        <f>ROUND(I114*H114,2)</f>
        <v>0</v>
      </c>
      <c r="BL114" s="17" t="s">
        <v>119</v>
      </c>
      <c r="BM114" s="209" t="s">
        <v>392</v>
      </c>
    </row>
    <row r="115" s="2" customFormat="1">
      <c r="A115" s="38"/>
      <c r="B115" s="39"/>
      <c r="C115" s="40"/>
      <c r="D115" s="224" t="s">
        <v>192</v>
      </c>
      <c r="E115" s="40"/>
      <c r="F115" s="225" t="s">
        <v>230</v>
      </c>
      <c r="G115" s="40"/>
      <c r="H115" s="40"/>
      <c r="I115" s="226"/>
      <c r="J115" s="40"/>
      <c r="K115" s="40"/>
      <c r="L115" s="44"/>
      <c r="M115" s="227"/>
      <c r="N115" s="228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192</v>
      </c>
      <c r="AU115" s="17" t="s">
        <v>80</v>
      </c>
    </row>
    <row r="116" s="13" customFormat="1">
      <c r="A116" s="13"/>
      <c r="B116" s="229"/>
      <c r="C116" s="230"/>
      <c r="D116" s="231" t="s">
        <v>194</v>
      </c>
      <c r="E116" s="232" t="s">
        <v>19</v>
      </c>
      <c r="F116" s="233" t="s">
        <v>379</v>
      </c>
      <c r="G116" s="230"/>
      <c r="H116" s="234">
        <v>43</v>
      </c>
      <c r="I116" s="235"/>
      <c r="J116" s="230"/>
      <c r="K116" s="230"/>
      <c r="L116" s="236"/>
      <c r="M116" s="237"/>
      <c r="N116" s="238"/>
      <c r="O116" s="238"/>
      <c r="P116" s="238"/>
      <c r="Q116" s="238"/>
      <c r="R116" s="238"/>
      <c r="S116" s="238"/>
      <c r="T116" s="239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0" t="s">
        <v>194</v>
      </c>
      <c r="AU116" s="240" t="s">
        <v>80</v>
      </c>
      <c r="AV116" s="13" t="s">
        <v>80</v>
      </c>
      <c r="AW116" s="13" t="s">
        <v>32</v>
      </c>
      <c r="AX116" s="13" t="s">
        <v>78</v>
      </c>
      <c r="AY116" s="240" t="s">
        <v>120</v>
      </c>
    </row>
    <row r="117" s="2" customFormat="1" ht="16.5" customHeight="1">
      <c r="A117" s="38"/>
      <c r="B117" s="39"/>
      <c r="C117" s="197" t="s">
        <v>157</v>
      </c>
      <c r="D117" s="197" t="s">
        <v>121</v>
      </c>
      <c r="E117" s="198" t="s">
        <v>231</v>
      </c>
      <c r="F117" s="199" t="s">
        <v>232</v>
      </c>
      <c r="G117" s="200" t="s">
        <v>190</v>
      </c>
      <c r="H117" s="201">
        <v>12</v>
      </c>
      <c r="I117" s="202"/>
      <c r="J117" s="203">
        <f>ROUND(I117*H117,2)</f>
        <v>0</v>
      </c>
      <c r="K117" s="204"/>
      <c r="L117" s="44"/>
      <c r="M117" s="205" t="s">
        <v>19</v>
      </c>
      <c r="N117" s="206" t="s">
        <v>41</v>
      </c>
      <c r="O117" s="84"/>
      <c r="P117" s="207">
        <f>O117*H117</f>
        <v>0</v>
      </c>
      <c r="Q117" s="207">
        <v>0.00018000000000000001</v>
      </c>
      <c r="R117" s="207">
        <f>Q117*H117</f>
        <v>0.00216</v>
      </c>
      <c r="S117" s="207">
        <v>0</v>
      </c>
      <c r="T117" s="208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09" t="s">
        <v>119</v>
      </c>
      <c r="AT117" s="209" t="s">
        <v>121</v>
      </c>
      <c r="AU117" s="209" t="s">
        <v>80</v>
      </c>
      <c r="AY117" s="17" t="s">
        <v>120</v>
      </c>
      <c r="BE117" s="210">
        <f>IF(N117="základní",J117,0)</f>
        <v>0</v>
      </c>
      <c r="BF117" s="210">
        <f>IF(N117="snížená",J117,0)</f>
        <v>0</v>
      </c>
      <c r="BG117" s="210">
        <f>IF(N117="zákl. přenesená",J117,0)</f>
        <v>0</v>
      </c>
      <c r="BH117" s="210">
        <f>IF(N117="sníž. přenesená",J117,0)</f>
        <v>0</v>
      </c>
      <c r="BI117" s="210">
        <f>IF(N117="nulová",J117,0)</f>
        <v>0</v>
      </c>
      <c r="BJ117" s="17" t="s">
        <v>78</v>
      </c>
      <c r="BK117" s="210">
        <f>ROUND(I117*H117,2)</f>
        <v>0</v>
      </c>
      <c r="BL117" s="17" t="s">
        <v>119</v>
      </c>
      <c r="BM117" s="209" t="s">
        <v>393</v>
      </c>
    </row>
    <row r="118" s="2" customFormat="1">
      <c r="A118" s="38"/>
      <c r="B118" s="39"/>
      <c r="C118" s="40"/>
      <c r="D118" s="224" t="s">
        <v>192</v>
      </c>
      <c r="E118" s="40"/>
      <c r="F118" s="225" t="s">
        <v>234</v>
      </c>
      <c r="G118" s="40"/>
      <c r="H118" s="40"/>
      <c r="I118" s="226"/>
      <c r="J118" s="40"/>
      <c r="K118" s="40"/>
      <c r="L118" s="44"/>
      <c r="M118" s="227"/>
      <c r="N118" s="228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192</v>
      </c>
      <c r="AU118" s="17" t="s">
        <v>80</v>
      </c>
    </row>
    <row r="119" s="13" customFormat="1">
      <c r="A119" s="13"/>
      <c r="B119" s="229"/>
      <c r="C119" s="230"/>
      <c r="D119" s="231" t="s">
        <v>194</v>
      </c>
      <c r="E119" s="232" t="s">
        <v>19</v>
      </c>
      <c r="F119" s="233" t="s">
        <v>165</v>
      </c>
      <c r="G119" s="230"/>
      <c r="H119" s="234">
        <v>12</v>
      </c>
      <c r="I119" s="235"/>
      <c r="J119" s="230"/>
      <c r="K119" s="230"/>
      <c r="L119" s="236"/>
      <c r="M119" s="237"/>
      <c r="N119" s="238"/>
      <c r="O119" s="238"/>
      <c r="P119" s="238"/>
      <c r="Q119" s="238"/>
      <c r="R119" s="238"/>
      <c r="S119" s="238"/>
      <c r="T119" s="239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0" t="s">
        <v>194</v>
      </c>
      <c r="AU119" s="240" t="s">
        <v>80</v>
      </c>
      <c r="AV119" s="13" t="s">
        <v>80</v>
      </c>
      <c r="AW119" s="13" t="s">
        <v>32</v>
      </c>
      <c r="AX119" s="13" t="s">
        <v>78</v>
      </c>
      <c r="AY119" s="240" t="s">
        <v>120</v>
      </c>
    </row>
    <row r="120" s="2" customFormat="1" ht="16.5" customHeight="1">
      <c r="A120" s="38"/>
      <c r="B120" s="39"/>
      <c r="C120" s="197" t="s">
        <v>161</v>
      </c>
      <c r="D120" s="197" t="s">
        <v>121</v>
      </c>
      <c r="E120" s="198" t="s">
        <v>235</v>
      </c>
      <c r="F120" s="199" t="s">
        <v>236</v>
      </c>
      <c r="G120" s="200" t="s">
        <v>190</v>
      </c>
      <c r="H120" s="201">
        <v>1</v>
      </c>
      <c r="I120" s="202"/>
      <c r="J120" s="203">
        <f>ROUND(I120*H120,2)</f>
        <v>0</v>
      </c>
      <c r="K120" s="204"/>
      <c r="L120" s="44"/>
      <c r="M120" s="205" t="s">
        <v>19</v>
      </c>
      <c r="N120" s="206" t="s">
        <v>41</v>
      </c>
      <c r="O120" s="84"/>
      <c r="P120" s="207">
        <f>O120*H120</f>
        <v>0</v>
      </c>
      <c r="Q120" s="207">
        <v>0.00036000000000000002</v>
      </c>
      <c r="R120" s="207">
        <f>Q120*H120</f>
        <v>0.00036000000000000002</v>
      </c>
      <c r="S120" s="207">
        <v>0</v>
      </c>
      <c r="T120" s="208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09" t="s">
        <v>119</v>
      </c>
      <c r="AT120" s="209" t="s">
        <v>121</v>
      </c>
      <c r="AU120" s="209" t="s">
        <v>80</v>
      </c>
      <c r="AY120" s="17" t="s">
        <v>120</v>
      </c>
      <c r="BE120" s="210">
        <f>IF(N120="základní",J120,0)</f>
        <v>0</v>
      </c>
      <c r="BF120" s="210">
        <f>IF(N120="snížená",J120,0)</f>
        <v>0</v>
      </c>
      <c r="BG120" s="210">
        <f>IF(N120="zákl. přenesená",J120,0)</f>
        <v>0</v>
      </c>
      <c r="BH120" s="210">
        <f>IF(N120="sníž. přenesená",J120,0)</f>
        <v>0</v>
      </c>
      <c r="BI120" s="210">
        <f>IF(N120="nulová",J120,0)</f>
        <v>0</v>
      </c>
      <c r="BJ120" s="17" t="s">
        <v>78</v>
      </c>
      <c r="BK120" s="210">
        <f>ROUND(I120*H120,2)</f>
        <v>0</v>
      </c>
      <c r="BL120" s="17" t="s">
        <v>119</v>
      </c>
      <c r="BM120" s="209" t="s">
        <v>394</v>
      </c>
    </row>
    <row r="121" s="2" customFormat="1">
      <c r="A121" s="38"/>
      <c r="B121" s="39"/>
      <c r="C121" s="40"/>
      <c r="D121" s="224" t="s">
        <v>192</v>
      </c>
      <c r="E121" s="40"/>
      <c r="F121" s="225" t="s">
        <v>238</v>
      </c>
      <c r="G121" s="40"/>
      <c r="H121" s="40"/>
      <c r="I121" s="226"/>
      <c r="J121" s="40"/>
      <c r="K121" s="40"/>
      <c r="L121" s="44"/>
      <c r="M121" s="227"/>
      <c r="N121" s="228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192</v>
      </c>
      <c r="AU121" s="17" t="s">
        <v>80</v>
      </c>
    </row>
    <row r="122" s="13" customFormat="1">
      <c r="A122" s="13"/>
      <c r="B122" s="229"/>
      <c r="C122" s="230"/>
      <c r="D122" s="231" t="s">
        <v>194</v>
      </c>
      <c r="E122" s="232" t="s">
        <v>19</v>
      </c>
      <c r="F122" s="233" t="s">
        <v>78</v>
      </c>
      <c r="G122" s="230"/>
      <c r="H122" s="234">
        <v>1</v>
      </c>
      <c r="I122" s="235"/>
      <c r="J122" s="230"/>
      <c r="K122" s="230"/>
      <c r="L122" s="236"/>
      <c r="M122" s="237"/>
      <c r="N122" s="238"/>
      <c r="O122" s="238"/>
      <c r="P122" s="238"/>
      <c r="Q122" s="238"/>
      <c r="R122" s="238"/>
      <c r="S122" s="238"/>
      <c r="T122" s="239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0" t="s">
        <v>194</v>
      </c>
      <c r="AU122" s="240" t="s">
        <v>80</v>
      </c>
      <c r="AV122" s="13" t="s">
        <v>80</v>
      </c>
      <c r="AW122" s="13" t="s">
        <v>32</v>
      </c>
      <c r="AX122" s="13" t="s">
        <v>78</v>
      </c>
      <c r="AY122" s="240" t="s">
        <v>120</v>
      </c>
    </row>
    <row r="123" s="2" customFormat="1" ht="16.5" customHeight="1">
      <c r="A123" s="38"/>
      <c r="B123" s="39"/>
      <c r="C123" s="197" t="s">
        <v>165</v>
      </c>
      <c r="D123" s="197" t="s">
        <v>121</v>
      </c>
      <c r="E123" s="198" t="s">
        <v>395</v>
      </c>
      <c r="F123" s="199" t="s">
        <v>396</v>
      </c>
      <c r="G123" s="200" t="s">
        <v>190</v>
      </c>
      <c r="H123" s="201">
        <v>1</v>
      </c>
      <c r="I123" s="202"/>
      <c r="J123" s="203">
        <f>ROUND(I123*H123,2)</f>
        <v>0</v>
      </c>
      <c r="K123" s="204"/>
      <c r="L123" s="44"/>
      <c r="M123" s="205" t="s">
        <v>19</v>
      </c>
      <c r="N123" s="206" t="s">
        <v>41</v>
      </c>
      <c r="O123" s="84"/>
      <c r="P123" s="207">
        <f>O123*H123</f>
        <v>0</v>
      </c>
      <c r="Q123" s="207">
        <v>0.00052999999999999998</v>
      </c>
      <c r="R123" s="207">
        <f>Q123*H123</f>
        <v>0.00052999999999999998</v>
      </c>
      <c r="S123" s="207">
        <v>0</v>
      </c>
      <c r="T123" s="208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09" t="s">
        <v>119</v>
      </c>
      <c r="AT123" s="209" t="s">
        <v>121</v>
      </c>
      <c r="AU123" s="209" t="s">
        <v>80</v>
      </c>
      <c r="AY123" s="17" t="s">
        <v>120</v>
      </c>
      <c r="BE123" s="210">
        <f>IF(N123="základní",J123,0)</f>
        <v>0</v>
      </c>
      <c r="BF123" s="210">
        <f>IF(N123="snížená",J123,0)</f>
        <v>0</v>
      </c>
      <c r="BG123" s="210">
        <f>IF(N123="zákl. přenesená",J123,0)</f>
        <v>0</v>
      </c>
      <c r="BH123" s="210">
        <f>IF(N123="sníž. přenesená",J123,0)</f>
        <v>0</v>
      </c>
      <c r="BI123" s="210">
        <f>IF(N123="nulová",J123,0)</f>
        <v>0</v>
      </c>
      <c r="BJ123" s="17" t="s">
        <v>78</v>
      </c>
      <c r="BK123" s="210">
        <f>ROUND(I123*H123,2)</f>
        <v>0</v>
      </c>
      <c r="BL123" s="17" t="s">
        <v>119</v>
      </c>
      <c r="BM123" s="209" t="s">
        <v>397</v>
      </c>
    </row>
    <row r="124" s="2" customFormat="1">
      <c r="A124" s="38"/>
      <c r="B124" s="39"/>
      <c r="C124" s="40"/>
      <c r="D124" s="224" t="s">
        <v>192</v>
      </c>
      <c r="E124" s="40"/>
      <c r="F124" s="225" t="s">
        <v>398</v>
      </c>
      <c r="G124" s="40"/>
      <c r="H124" s="40"/>
      <c r="I124" s="226"/>
      <c r="J124" s="40"/>
      <c r="K124" s="40"/>
      <c r="L124" s="44"/>
      <c r="M124" s="227"/>
      <c r="N124" s="228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192</v>
      </c>
      <c r="AU124" s="17" t="s">
        <v>80</v>
      </c>
    </row>
    <row r="125" s="13" customFormat="1">
      <c r="A125" s="13"/>
      <c r="B125" s="229"/>
      <c r="C125" s="230"/>
      <c r="D125" s="231" t="s">
        <v>194</v>
      </c>
      <c r="E125" s="232" t="s">
        <v>19</v>
      </c>
      <c r="F125" s="233" t="s">
        <v>78</v>
      </c>
      <c r="G125" s="230"/>
      <c r="H125" s="234">
        <v>1</v>
      </c>
      <c r="I125" s="235"/>
      <c r="J125" s="230"/>
      <c r="K125" s="230"/>
      <c r="L125" s="236"/>
      <c r="M125" s="237"/>
      <c r="N125" s="238"/>
      <c r="O125" s="238"/>
      <c r="P125" s="238"/>
      <c r="Q125" s="238"/>
      <c r="R125" s="238"/>
      <c r="S125" s="238"/>
      <c r="T125" s="239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0" t="s">
        <v>194</v>
      </c>
      <c r="AU125" s="240" t="s">
        <v>80</v>
      </c>
      <c r="AV125" s="13" t="s">
        <v>80</v>
      </c>
      <c r="AW125" s="13" t="s">
        <v>32</v>
      </c>
      <c r="AX125" s="13" t="s">
        <v>78</v>
      </c>
      <c r="AY125" s="240" t="s">
        <v>120</v>
      </c>
    </row>
    <row r="126" s="2" customFormat="1" ht="21.75" customHeight="1">
      <c r="A126" s="38"/>
      <c r="B126" s="39"/>
      <c r="C126" s="197" t="s">
        <v>169</v>
      </c>
      <c r="D126" s="197" t="s">
        <v>121</v>
      </c>
      <c r="E126" s="198" t="s">
        <v>240</v>
      </c>
      <c r="F126" s="199" t="s">
        <v>241</v>
      </c>
      <c r="G126" s="200" t="s">
        <v>190</v>
      </c>
      <c r="H126" s="201">
        <v>43</v>
      </c>
      <c r="I126" s="202"/>
      <c r="J126" s="203">
        <f>ROUND(I126*H126,2)</f>
        <v>0</v>
      </c>
      <c r="K126" s="204"/>
      <c r="L126" s="44"/>
      <c r="M126" s="205" t="s">
        <v>19</v>
      </c>
      <c r="N126" s="206" t="s">
        <v>41</v>
      </c>
      <c r="O126" s="84"/>
      <c r="P126" s="207">
        <f>O126*H126</f>
        <v>0</v>
      </c>
      <c r="Q126" s="207">
        <v>0</v>
      </c>
      <c r="R126" s="207">
        <f>Q126*H126</f>
        <v>0</v>
      </c>
      <c r="S126" s="207">
        <v>0</v>
      </c>
      <c r="T126" s="20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09" t="s">
        <v>119</v>
      </c>
      <c r="AT126" s="209" t="s">
        <v>121</v>
      </c>
      <c r="AU126" s="209" t="s">
        <v>80</v>
      </c>
      <c r="AY126" s="17" t="s">
        <v>120</v>
      </c>
      <c r="BE126" s="210">
        <f>IF(N126="základní",J126,0)</f>
        <v>0</v>
      </c>
      <c r="BF126" s="210">
        <f>IF(N126="snížená",J126,0)</f>
        <v>0</v>
      </c>
      <c r="BG126" s="210">
        <f>IF(N126="zákl. přenesená",J126,0)</f>
        <v>0</v>
      </c>
      <c r="BH126" s="210">
        <f>IF(N126="sníž. přenesená",J126,0)</f>
        <v>0</v>
      </c>
      <c r="BI126" s="210">
        <f>IF(N126="nulová",J126,0)</f>
        <v>0</v>
      </c>
      <c r="BJ126" s="17" t="s">
        <v>78</v>
      </c>
      <c r="BK126" s="210">
        <f>ROUND(I126*H126,2)</f>
        <v>0</v>
      </c>
      <c r="BL126" s="17" t="s">
        <v>119</v>
      </c>
      <c r="BM126" s="209" t="s">
        <v>399</v>
      </c>
    </row>
    <row r="127" s="2" customFormat="1">
      <c r="A127" s="38"/>
      <c r="B127" s="39"/>
      <c r="C127" s="40"/>
      <c r="D127" s="224" t="s">
        <v>192</v>
      </c>
      <c r="E127" s="40"/>
      <c r="F127" s="225" t="s">
        <v>243</v>
      </c>
      <c r="G127" s="40"/>
      <c r="H127" s="40"/>
      <c r="I127" s="226"/>
      <c r="J127" s="40"/>
      <c r="K127" s="40"/>
      <c r="L127" s="44"/>
      <c r="M127" s="227"/>
      <c r="N127" s="228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192</v>
      </c>
      <c r="AU127" s="17" t="s">
        <v>80</v>
      </c>
    </row>
    <row r="128" s="13" customFormat="1">
      <c r="A128" s="13"/>
      <c r="B128" s="229"/>
      <c r="C128" s="230"/>
      <c r="D128" s="231" t="s">
        <v>194</v>
      </c>
      <c r="E128" s="232" t="s">
        <v>19</v>
      </c>
      <c r="F128" s="233" t="s">
        <v>379</v>
      </c>
      <c r="G128" s="230"/>
      <c r="H128" s="234">
        <v>43</v>
      </c>
      <c r="I128" s="235"/>
      <c r="J128" s="230"/>
      <c r="K128" s="230"/>
      <c r="L128" s="236"/>
      <c r="M128" s="237"/>
      <c r="N128" s="238"/>
      <c r="O128" s="238"/>
      <c r="P128" s="238"/>
      <c r="Q128" s="238"/>
      <c r="R128" s="238"/>
      <c r="S128" s="238"/>
      <c r="T128" s="239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0" t="s">
        <v>194</v>
      </c>
      <c r="AU128" s="240" t="s">
        <v>80</v>
      </c>
      <c r="AV128" s="13" t="s">
        <v>80</v>
      </c>
      <c r="AW128" s="13" t="s">
        <v>32</v>
      </c>
      <c r="AX128" s="13" t="s">
        <v>78</v>
      </c>
      <c r="AY128" s="240" t="s">
        <v>120</v>
      </c>
    </row>
    <row r="129" s="2" customFormat="1" ht="21.75" customHeight="1">
      <c r="A129" s="38"/>
      <c r="B129" s="39"/>
      <c r="C129" s="197" t="s">
        <v>174</v>
      </c>
      <c r="D129" s="197" t="s">
        <v>121</v>
      </c>
      <c r="E129" s="198" t="s">
        <v>248</v>
      </c>
      <c r="F129" s="199" t="s">
        <v>249</v>
      </c>
      <c r="G129" s="200" t="s">
        <v>190</v>
      </c>
      <c r="H129" s="201">
        <v>1</v>
      </c>
      <c r="I129" s="202"/>
      <c r="J129" s="203">
        <f>ROUND(I129*H129,2)</f>
        <v>0</v>
      </c>
      <c r="K129" s="204"/>
      <c r="L129" s="44"/>
      <c r="M129" s="205" t="s">
        <v>19</v>
      </c>
      <c r="N129" s="206" t="s">
        <v>41</v>
      </c>
      <c r="O129" s="84"/>
      <c r="P129" s="207">
        <f>O129*H129</f>
        <v>0</v>
      </c>
      <c r="Q129" s="207">
        <v>0</v>
      </c>
      <c r="R129" s="207">
        <f>Q129*H129</f>
        <v>0</v>
      </c>
      <c r="S129" s="207">
        <v>0</v>
      </c>
      <c r="T129" s="20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09" t="s">
        <v>119</v>
      </c>
      <c r="AT129" s="209" t="s">
        <v>121</v>
      </c>
      <c r="AU129" s="209" t="s">
        <v>80</v>
      </c>
      <c r="AY129" s="17" t="s">
        <v>120</v>
      </c>
      <c r="BE129" s="210">
        <f>IF(N129="základní",J129,0)</f>
        <v>0</v>
      </c>
      <c r="BF129" s="210">
        <f>IF(N129="snížená",J129,0)</f>
        <v>0</v>
      </c>
      <c r="BG129" s="210">
        <f>IF(N129="zákl. přenesená",J129,0)</f>
        <v>0</v>
      </c>
      <c r="BH129" s="210">
        <f>IF(N129="sníž. přenesená",J129,0)</f>
        <v>0</v>
      </c>
      <c r="BI129" s="210">
        <f>IF(N129="nulová",J129,0)</f>
        <v>0</v>
      </c>
      <c r="BJ129" s="17" t="s">
        <v>78</v>
      </c>
      <c r="BK129" s="210">
        <f>ROUND(I129*H129,2)</f>
        <v>0</v>
      </c>
      <c r="BL129" s="17" t="s">
        <v>119</v>
      </c>
      <c r="BM129" s="209" t="s">
        <v>400</v>
      </c>
    </row>
    <row r="130" s="2" customFormat="1">
      <c r="A130" s="38"/>
      <c r="B130" s="39"/>
      <c r="C130" s="40"/>
      <c r="D130" s="224" t="s">
        <v>192</v>
      </c>
      <c r="E130" s="40"/>
      <c r="F130" s="225" t="s">
        <v>251</v>
      </c>
      <c r="G130" s="40"/>
      <c r="H130" s="40"/>
      <c r="I130" s="226"/>
      <c r="J130" s="40"/>
      <c r="K130" s="40"/>
      <c r="L130" s="44"/>
      <c r="M130" s="227"/>
      <c r="N130" s="228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192</v>
      </c>
      <c r="AU130" s="17" t="s">
        <v>80</v>
      </c>
    </row>
    <row r="131" s="13" customFormat="1">
      <c r="A131" s="13"/>
      <c r="B131" s="229"/>
      <c r="C131" s="230"/>
      <c r="D131" s="231" t="s">
        <v>194</v>
      </c>
      <c r="E131" s="232" t="s">
        <v>19</v>
      </c>
      <c r="F131" s="233" t="s">
        <v>78</v>
      </c>
      <c r="G131" s="230"/>
      <c r="H131" s="234">
        <v>1</v>
      </c>
      <c r="I131" s="235"/>
      <c r="J131" s="230"/>
      <c r="K131" s="230"/>
      <c r="L131" s="236"/>
      <c r="M131" s="237"/>
      <c r="N131" s="238"/>
      <c r="O131" s="238"/>
      <c r="P131" s="238"/>
      <c r="Q131" s="238"/>
      <c r="R131" s="238"/>
      <c r="S131" s="238"/>
      <c r="T131" s="239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0" t="s">
        <v>194</v>
      </c>
      <c r="AU131" s="240" t="s">
        <v>80</v>
      </c>
      <c r="AV131" s="13" t="s">
        <v>80</v>
      </c>
      <c r="AW131" s="13" t="s">
        <v>32</v>
      </c>
      <c r="AX131" s="13" t="s">
        <v>78</v>
      </c>
      <c r="AY131" s="240" t="s">
        <v>120</v>
      </c>
    </row>
    <row r="132" s="2" customFormat="1" ht="21.75" customHeight="1">
      <c r="A132" s="38"/>
      <c r="B132" s="39"/>
      <c r="C132" s="197" t="s">
        <v>8</v>
      </c>
      <c r="D132" s="197" t="s">
        <v>121</v>
      </c>
      <c r="E132" s="198" t="s">
        <v>401</v>
      </c>
      <c r="F132" s="199" t="s">
        <v>402</v>
      </c>
      <c r="G132" s="200" t="s">
        <v>190</v>
      </c>
      <c r="H132" s="201">
        <v>1</v>
      </c>
      <c r="I132" s="202"/>
      <c r="J132" s="203">
        <f>ROUND(I132*H132,2)</f>
        <v>0</v>
      </c>
      <c r="K132" s="204"/>
      <c r="L132" s="44"/>
      <c r="M132" s="205" t="s">
        <v>19</v>
      </c>
      <c r="N132" s="206" t="s">
        <v>41</v>
      </c>
      <c r="O132" s="84"/>
      <c r="P132" s="207">
        <f>O132*H132</f>
        <v>0</v>
      </c>
      <c r="Q132" s="207">
        <v>0</v>
      </c>
      <c r="R132" s="207">
        <f>Q132*H132</f>
        <v>0</v>
      </c>
      <c r="S132" s="207">
        <v>0</v>
      </c>
      <c r="T132" s="20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09" t="s">
        <v>119</v>
      </c>
      <c r="AT132" s="209" t="s">
        <v>121</v>
      </c>
      <c r="AU132" s="209" t="s">
        <v>80</v>
      </c>
      <c r="AY132" s="17" t="s">
        <v>120</v>
      </c>
      <c r="BE132" s="210">
        <f>IF(N132="základní",J132,0)</f>
        <v>0</v>
      </c>
      <c r="BF132" s="210">
        <f>IF(N132="snížená",J132,0)</f>
        <v>0</v>
      </c>
      <c r="BG132" s="210">
        <f>IF(N132="zákl. přenesená",J132,0)</f>
        <v>0</v>
      </c>
      <c r="BH132" s="210">
        <f>IF(N132="sníž. přenesená",J132,0)</f>
        <v>0</v>
      </c>
      <c r="BI132" s="210">
        <f>IF(N132="nulová",J132,0)</f>
        <v>0</v>
      </c>
      <c r="BJ132" s="17" t="s">
        <v>78</v>
      </c>
      <c r="BK132" s="210">
        <f>ROUND(I132*H132,2)</f>
        <v>0</v>
      </c>
      <c r="BL132" s="17" t="s">
        <v>119</v>
      </c>
      <c r="BM132" s="209" t="s">
        <v>403</v>
      </c>
    </row>
    <row r="133" s="2" customFormat="1">
      <c r="A133" s="38"/>
      <c r="B133" s="39"/>
      <c r="C133" s="40"/>
      <c r="D133" s="224" t="s">
        <v>192</v>
      </c>
      <c r="E133" s="40"/>
      <c r="F133" s="225" t="s">
        <v>404</v>
      </c>
      <c r="G133" s="40"/>
      <c r="H133" s="40"/>
      <c r="I133" s="226"/>
      <c r="J133" s="40"/>
      <c r="K133" s="40"/>
      <c r="L133" s="44"/>
      <c r="M133" s="227"/>
      <c r="N133" s="228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192</v>
      </c>
      <c r="AU133" s="17" t="s">
        <v>80</v>
      </c>
    </row>
    <row r="134" s="13" customFormat="1">
      <c r="A134" s="13"/>
      <c r="B134" s="229"/>
      <c r="C134" s="230"/>
      <c r="D134" s="231" t="s">
        <v>194</v>
      </c>
      <c r="E134" s="232" t="s">
        <v>19</v>
      </c>
      <c r="F134" s="233" t="s">
        <v>78</v>
      </c>
      <c r="G134" s="230"/>
      <c r="H134" s="234">
        <v>1</v>
      </c>
      <c r="I134" s="235"/>
      <c r="J134" s="230"/>
      <c r="K134" s="230"/>
      <c r="L134" s="236"/>
      <c r="M134" s="237"/>
      <c r="N134" s="238"/>
      <c r="O134" s="238"/>
      <c r="P134" s="238"/>
      <c r="Q134" s="238"/>
      <c r="R134" s="238"/>
      <c r="S134" s="238"/>
      <c r="T134" s="23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0" t="s">
        <v>194</v>
      </c>
      <c r="AU134" s="240" t="s">
        <v>80</v>
      </c>
      <c r="AV134" s="13" t="s">
        <v>80</v>
      </c>
      <c r="AW134" s="13" t="s">
        <v>32</v>
      </c>
      <c r="AX134" s="13" t="s">
        <v>78</v>
      </c>
      <c r="AY134" s="240" t="s">
        <v>120</v>
      </c>
    </row>
    <row r="135" s="2" customFormat="1" ht="16.5" customHeight="1">
      <c r="A135" s="38"/>
      <c r="B135" s="39"/>
      <c r="C135" s="197" t="s">
        <v>258</v>
      </c>
      <c r="D135" s="197" t="s">
        <v>121</v>
      </c>
      <c r="E135" s="198" t="s">
        <v>252</v>
      </c>
      <c r="F135" s="199" t="s">
        <v>253</v>
      </c>
      <c r="G135" s="200" t="s">
        <v>254</v>
      </c>
      <c r="H135" s="201">
        <v>3650</v>
      </c>
      <c r="I135" s="202"/>
      <c r="J135" s="203">
        <f>ROUND(I135*H135,2)</f>
        <v>0</v>
      </c>
      <c r="K135" s="204"/>
      <c r="L135" s="44"/>
      <c r="M135" s="205" t="s">
        <v>19</v>
      </c>
      <c r="N135" s="206" t="s">
        <v>41</v>
      </c>
      <c r="O135" s="84"/>
      <c r="P135" s="207">
        <f>O135*H135</f>
        <v>0</v>
      </c>
      <c r="Q135" s="207">
        <v>0</v>
      </c>
      <c r="R135" s="207">
        <f>Q135*H135</f>
        <v>0</v>
      </c>
      <c r="S135" s="207">
        <v>0</v>
      </c>
      <c r="T135" s="20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09" t="s">
        <v>119</v>
      </c>
      <c r="AT135" s="209" t="s">
        <v>121</v>
      </c>
      <c r="AU135" s="209" t="s">
        <v>80</v>
      </c>
      <c r="AY135" s="17" t="s">
        <v>120</v>
      </c>
      <c r="BE135" s="210">
        <f>IF(N135="základní",J135,0)</f>
        <v>0</v>
      </c>
      <c r="BF135" s="210">
        <f>IF(N135="snížená",J135,0)</f>
        <v>0</v>
      </c>
      <c r="BG135" s="210">
        <f>IF(N135="zákl. přenesená",J135,0)</f>
        <v>0</v>
      </c>
      <c r="BH135" s="210">
        <f>IF(N135="sníž. přenesená",J135,0)</f>
        <v>0</v>
      </c>
      <c r="BI135" s="210">
        <f>IF(N135="nulová",J135,0)</f>
        <v>0</v>
      </c>
      <c r="BJ135" s="17" t="s">
        <v>78</v>
      </c>
      <c r="BK135" s="210">
        <f>ROUND(I135*H135,2)</f>
        <v>0</v>
      </c>
      <c r="BL135" s="17" t="s">
        <v>119</v>
      </c>
      <c r="BM135" s="209" t="s">
        <v>405</v>
      </c>
    </row>
    <row r="136" s="2" customFormat="1">
      <c r="A136" s="38"/>
      <c r="B136" s="39"/>
      <c r="C136" s="40"/>
      <c r="D136" s="224" t="s">
        <v>192</v>
      </c>
      <c r="E136" s="40"/>
      <c r="F136" s="225" t="s">
        <v>256</v>
      </c>
      <c r="G136" s="40"/>
      <c r="H136" s="40"/>
      <c r="I136" s="226"/>
      <c r="J136" s="40"/>
      <c r="K136" s="40"/>
      <c r="L136" s="44"/>
      <c r="M136" s="227"/>
      <c r="N136" s="228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192</v>
      </c>
      <c r="AU136" s="17" t="s">
        <v>80</v>
      </c>
    </row>
    <row r="137" s="13" customFormat="1">
      <c r="A137" s="13"/>
      <c r="B137" s="229"/>
      <c r="C137" s="230"/>
      <c r="D137" s="231" t="s">
        <v>194</v>
      </c>
      <c r="E137" s="232" t="s">
        <v>19</v>
      </c>
      <c r="F137" s="233" t="s">
        <v>406</v>
      </c>
      <c r="G137" s="230"/>
      <c r="H137" s="234">
        <v>3650</v>
      </c>
      <c r="I137" s="235"/>
      <c r="J137" s="230"/>
      <c r="K137" s="230"/>
      <c r="L137" s="236"/>
      <c r="M137" s="237"/>
      <c r="N137" s="238"/>
      <c r="O137" s="238"/>
      <c r="P137" s="238"/>
      <c r="Q137" s="238"/>
      <c r="R137" s="238"/>
      <c r="S137" s="238"/>
      <c r="T137" s="23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0" t="s">
        <v>194</v>
      </c>
      <c r="AU137" s="240" t="s">
        <v>80</v>
      </c>
      <c r="AV137" s="13" t="s">
        <v>80</v>
      </c>
      <c r="AW137" s="13" t="s">
        <v>32</v>
      </c>
      <c r="AX137" s="13" t="s">
        <v>78</v>
      </c>
      <c r="AY137" s="240" t="s">
        <v>120</v>
      </c>
    </row>
    <row r="138" s="2" customFormat="1" ht="21.75" customHeight="1">
      <c r="A138" s="38"/>
      <c r="B138" s="39"/>
      <c r="C138" s="197" t="s">
        <v>264</v>
      </c>
      <c r="D138" s="197" t="s">
        <v>121</v>
      </c>
      <c r="E138" s="198" t="s">
        <v>407</v>
      </c>
      <c r="F138" s="199" t="s">
        <v>408</v>
      </c>
      <c r="G138" s="200" t="s">
        <v>267</v>
      </c>
      <c r="H138" s="201">
        <v>2230</v>
      </c>
      <c r="I138" s="202"/>
      <c r="J138" s="203">
        <f>ROUND(I138*H138,2)</f>
        <v>0</v>
      </c>
      <c r="K138" s="204"/>
      <c r="L138" s="44"/>
      <c r="M138" s="205" t="s">
        <v>19</v>
      </c>
      <c r="N138" s="206" t="s">
        <v>41</v>
      </c>
      <c r="O138" s="84"/>
      <c r="P138" s="207">
        <f>O138*H138</f>
        <v>0</v>
      </c>
      <c r="Q138" s="207">
        <v>0</v>
      </c>
      <c r="R138" s="207">
        <f>Q138*H138</f>
        <v>0</v>
      </c>
      <c r="S138" s="207">
        <v>0</v>
      </c>
      <c r="T138" s="20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09" t="s">
        <v>119</v>
      </c>
      <c r="AT138" s="209" t="s">
        <v>121</v>
      </c>
      <c r="AU138" s="209" t="s">
        <v>80</v>
      </c>
      <c r="AY138" s="17" t="s">
        <v>120</v>
      </c>
      <c r="BE138" s="210">
        <f>IF(N138="základní",J138,0)</f>
        <v>0</v>
      </c>
      <c r="BF138" s="210">
        <f>IF(N138="snížená",J138,0)</f>
        <v>0</v>
      </c>
      <c r="BG138" s="210">
        <f>IF(N138="zákl. přenesená",J138,0)</f>
        <v>0</v>
      </c>
      <c r="BH138" s="210">
        <f>IF(N138="sníž. přenesená",J138,0)</f>
        <v>0</v>
      </c>
      <c r="BI138" s="210">
        <f>IF(N138="nulová",J138,0)</f>
        <v>0</v>
      </c>
      <c r="BJ138" s="17" t="s">
        <v>78</v>
      </c>
      <c r="BK138" s="210">
        <f>ROUND(I138*H138,2)</f>
        <v>0</v>
      </c>
      <c r="BL138" s="17" t="s">
        <v>119</v>
      </c>
      <c r="BM138" s="209" t="s">
        <v>409</v>
      </c>
    </row>
    <row r="139" s="2" customFormat="1">
      <c r="A139" s="38"/>
      <c r="B139" s="39"/>
      <c r="C139" s="40"/>
      <c r="D139" s="224" t="s">
        <v>192</v>
      </c>
      <c r="E139" s="40"/>
      <c r="F139" s="225" t="s">
        <v>410</v>
      </c>
      <c r="G139" s="40"/>
      <c r="H139" s="40"/>
      <c r="I139" s="226"/>
      <c r="J139" s="40"/>
      <c r="K139" s="40"/>
      <c r="L139" s="44"/>
      <c r="M139" s="227"/>
      <c r="N139" s="228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192</v>
      </c>
      <c r="AU139" s="17" t="s">
        <v>80</v>
      </c>
    </row>
    <row r="140" s="13" customFormat="1">
      <c r="A140" s="13"/>
      <c r="B140" s="229"/>
      <c r="C140" s="230"/>
      <c r="D140" s="231" t="s">
        <v>194</v>
      </c>
      <c r="E140" s="232" t="s">
        <v>19</v>
      </c>
      <c r="F140" s="233" t="s">
        <v>411</v>
      </c>
      <c r="G140" s="230"/>
      <c r="H140" s="234">
        <v>2230</v>
      </c>
      <c r="I140" s="235"/>
      <c r="J140" s="230"/>
      <c r="K140" s="230"/>
      <c r="L140" s="236"/>
      <c r="M140" s="237"/>
      <c r="N140" s="238"/>
      <c r="O140" s="238"/>
      <c r="P140" s="238"/>
      <c r="Q140" s="238"/>
      <c r="R140" s="238"/>
      <c r="S140" s="238"/>
      <c r="T140" s="23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0" t="s">
        <v>194</v>
      </c>
      <c r="AU140" s="240" t="s">
        <v>80</v>
      </c>
      <c r="AV140" s="13" t="s">
        <v>80</v>
      </c>
      <c r="AW140" s="13" t="s">
        <v>32</v>
      </c>
      <c r="AX140" s="13" t="s">
        <v>78</v>
      </c>
      <c r="AY140" s="240" t="s">
        <v>120</v>
      </c>
    </row>
    <row r="141" s="2" customFormat="1" ht="33" customHeight="1">
      <c r="A141" s="38"/>
      <c r="B141" s="39"/>
      <c r="C141" s="197" t="s">
        <v>271</v>
      </c>
      <c r="D141" s="197" t="s">
        <v>121</v>
      </c>
      <c r="E141" s="198" t="s">
        <v>412</v>
      </c>
      <c r="F141" s="199" t="s">
        <v>413</v>
      </c>
      <c r="G141" s="200" t="s">
        <v>267</v>
      </c>
      <c r="H141" s="201">
        <v>33</v>
      </c>
      <c r="I141" s="202"/>
      <c r="J141" s="203">
        <f>ROUND(I141*H141,2)</f>
        <v>0</v>
      </c>
      <c r="K141" s="204"/>
      <c r="L141" s="44"/>
      <c r="M141" s="205" t="s">
        <v>19</v>
      </c>
      <c r="N141" s="206" t="s">
        <v>41</v>
      </c>
      <c r="O141" s="84"/>
      <c r="P141" s="207">
        <f>O141*H141</f>
        <v>0</v>
      </c>
      <c r="Q141" s="207">
        <v>0</v>
      </c>
      <c r="R141" s="207">
        <f>Q141*H141</f>
        <v>0</v>
      </c>
      <c r="S141" s="207">
        <v>0</v>
      </c>
      <c r="T141" s="20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09" t="s">
        <v>119</v>
      </c>
      <c r="AT141" s="209" t="s">
        <v>121</v>
      </c>
      <c r="AU141" s="209" t="s">
        <v>80</v>
      </c>
      <c r="AY141" s="17" t="s">
        <v>120</v>
      </c>
      <c r="BE141" s="210">
        <f>IF(N141="základní",J141,0)</f>
        <v>0</v>
      </c>
      <c r="BF141" s="210">
        <f>IF(N141="snížená",J141,0)</f>
        <v>0</v>
      </c>
      <c r="BG141" s="210">
        <f>IF(N141="zákl. přenesená",J141,0)</f>
        <v>0</v>
      </c>
      <c r="BH141" s="210">
        <f>IF(N141="sníž. přenesená",J141,0)</f>
        <v>0</v>
      </c>
      <c r="BI141" s="210">
        <f>IF(N141="nulová",J141,0)</f>
        <v>0</v>
      </c>
      <c r="BJ141" s="17" t="s">
        <v>78</v>
      </c>
      <c r="BK141" s="210">
        <f>ROUND(I141*H141,2)</f>
        <v>0</v>
      </c>
      <c r="BL141" s="17" t="s">
        <v>119</v>
      </c>
      <c r="BM141" s="209" t="s">
        <v>414</v>
      </c>
    </row>
    <row r="142" s="2" customFormat="1">
      <c r="A142" s="38"/>
      <c r="B142" s="39"/>
      <c r="C142" s="40"/>
      <c r="D142" s="224" t="s">
        <v>192</v>
      </c>
      <c r="E142" s="40"/>
      <c r="F142" s="225" t="s">
        <v>415</v>
      </c>
      <c r="G142" s="40"/>
      <c r="H142" s="40"/>
      <c r="I142" s="226"/>
      <c r="J142" s="40"/>
      <c r="K142" s="40"/>
      <c r="L142" s="44"/>
      <c r="M142" s="227"/>
      <c r="N142" s="228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192</v>
      </c>
      <c r="AU142" s="17" t="s">
        <v>80</v>
      </c>
    </row>
    <row r="143" s="13" customFormat="1">
      <c r="A143" s="13"/>
      <c r="B143" s="229"/>
      <c r="C143" s="230"/>
      <c r="D143" s="231" t="s">
        <v>194</v>
      </c>
      <c r="E143" s="232" t="s">
        <v>19</v>
      </c>
      <c r="F143" s="233" t="s">
        <v>416</v>
      </c>
      <c r="G143" s="230"/>
      <c r="H143" s="234">
        <v>33</v>
      </c>
      <c r="I143" s="235"/>
      <c r="J143" s="230"/>
      <c r="K143" s="230"/>
      <c r="L143" s="236"/>
      <c r="M143" s="237"/>
      <c r="N143" s="238"/>
      <c r="O143" s="238"/>
      <c r="P143" s="238"/>
      <c r="Q143" s="238"/>
      <c r="R143" s="238"/>
      <c r="S143" s="238"/>
      <c r="T143" s="23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0" t="s">
        <v>194</v>
      </c>
      <c r="AU143" s="240" t="s">
        <v>80</v>
      </c>
      <c r="AV143" s="13" t="s">
        <v>80</v>
      </c>
      <c r="AW143" s="13" t="s">
        <v>32</v>
      </c>
      <c r="AX143" s="13" t="s">
        <v>78</v>
      </c>
      <c r="AY143" s="240" t="s">
        <v>120</v>
      </c>
    </row>
    <row r="144" s="2" customFormat="1" ht="37.8" customHeight="1">
      <c r="A144" s="38"/>
      <c r="B144" s="39"/>
      <c r="C144" s="197" t="s">
        <v>279</v>
      </c>
      <c r="D144" s="197" t="s">
        <v>121</v>
      </c>
      <c r="E144" s="198" t="s">
        <v>280</v>
      </c>
      <c r="F144" s="199" t="s">
        <v>281</v>
      </c>
      <c r="G144" s="200" t="s">
        <v>267</v>
      </c>
      <c r="H144" s="201">
        <v>730</v>
      </c>
      <c r="I144" s="202"/>
      <c r="J144" s="203">
        <f>ROUND(I144*H144,2)</f>
        <v>0</v>
      </c>
      <c r="K144" s="204"/>
      <c r="L144" s="44"/>
      <c r="M144" s="205" t="s">
        <v>19</v>
      </c>
      <c r="N144" s="206" t="s">
        <v>41</v>
      </c>
      <c r="O144" s="84"/>
      <c r="P144" s="207">
        <f>O144*H144</f>
        <v>0</v>
      </c>
      <c r="Q144" s="207">
        <v>0</v>
      </c>
      <c r="R144" s="207">
        <f>Q144*H144</f>
        <v>0</v>
      </c>
      <c r="S144" s="207">
        <v>0</v>
      </c>
      <c r="T144" s="20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09" t="s">
        <v>119</v>
      </c>
      <c r="AT144" s="209" t="s">
        <v>121</v>
      </c>
      <c r="AU144" s="209" t="s">
        <v>80</v>
      </c>
      <c r="AY144" s="17" t="s">
        <v>120</v>
      </c>
      <c r="BE144" s="210">
        <f>IF(N144="základní",J144,0)</f>
        <v>0</v>
      </c>
      <c r="BF144" s="210">
        <f>IF(N144="snížená",J144,0)</f>
        <v>0</v>
      </c>
      <c r="BG144" s="210">
        <f>IF(N144="zákl. přenesená",J144,0)</f>
        <v>0</v>
      </c>
      <c r="BH144" s="210">
        <f>IF(N144="sníž. přenesená",J144,0)</f>
        <v>0</v>
      </c>
      <c r="BI144" s="210">
        <f>IF(N144="nulová",J144,0)</f>
        <v>0</v>
      </c>
      <c r="BJ144" s="17" t="s">
        <v>78</v>
      </c>
      <c r="BK144" s="210">
        <f>ROUND(I144*H144,2)</f>
        <v>0</v>
      </c>
      <c r="BL144" s="17" t="s">
        <v>119</v>
      </c>
      <c r="BM144" s="209" t="s">
        <v>417</v>
      </c>
    </row>
    <row r="145" s="2" customFormat="1">
      <c r="A145" s="38"/>
      <c r="B145" s="39"/>
      <c r="C145" s="40"/>
      <c r="D145" s="224" t="s">
        <v>192</v>
      </c>
      <c r="E145" s="40"/>
      <c r="F145" s="225" t="s">
        <v>283</v>
      </c>
      <c r="G145" s="40"/>
      <c r="H145" s="40"/>
      <c r="I145" s="226"/>
      <c r="J145" s="40"/>
      <c r="K145" s="40"/>
      <c r="L145" s="44"/>
      <c r="M145" s="227"/>
      <c r="N145" s="228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192</v>
      </c>
      <c r="AU145" s="17" t="s">
        <v>80</v>
      </c>
    </row>
    <row r="146" s="13" customFormat="1">
      <c r="A146" s="13"/>
      <c r="B146" s="229"/>
      <c r="C146" s="230"/>
      <c r="D146" s="231" t="s">
        <v>194</v>
      </c>
      <c r="E146" s="232" t="s">
        <v>19</v>
      </c>
      <c r="F146" s="233" t="s">
        <v>418</v>
      </c>
      <c r="G146" s="230"/>
      <c r="H146" s="234">
        <v>730</v>
      </c>
      <c r="I146" s="235"/>
      <c r="J146" s="230"/>
      <c r="K146" s="230"/>
      <c r="L146" s="236"/>
      <c r="M146" s="237"/>
      <c r="N146" s="238"/>
      <c r="O146" s="238"/>
      <c r="P146" s="238"/>
      <c r="Q146" s="238"/>
      <c r="R146" s="238"/>
      <c r="S146" s="238"/>
      <c r="T146" s="23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0" t="s">
        <v>194</v>
      </c>
      <c r="AU146" s="240" t="s">
        <v>80</v>
      </c>
      <c r="AV146" s="13" t="s">
        <v>80</v>
      </c>
      <c r="AW146" s="13" t="s">
        <v>32</v>
      </c>
      <c r="AX146" s="13" t="s">
        <v>70</v>
      </c>
      <c r="AY146" s="240" t="s">
        <v>120</v>
      </c>
    </row>
    <row r="147" s="14" customFormat="1">
      <c r="A147" s="14"/>
      <c r="B147" s="241"/>
      <c r="C147" s="242"/>
      <c r="D147" s="231" t="s">
        <v>194</v>
      </c>
      <c r="E147" s="243" t="s">
        <v>19</v>
      </c>
      <c r="F147" s="244" t="s">
        <v>278</v>
      </c>
      <c r="G147" s="242"/>
      <c r="H147" s="245">
        <v>730</v>
      </c>
      <c r="I147" s="246"/>
      <c r="J147" s="242"/>
      <c r="K147" s="242"/>
      <c r="L147" s="247"/>
      <c r="M147" s="248"/>
      <c r="N147" s="249"/>
      <c r="O147" s="249"/>
      <c r="P147" s="249"/>
      <c r="Q147" s="249"/>
      <c r="R147" s="249"/>
      <c r="S147" s="249"/>
      <c r="T147" s="250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1" t="s">
        <v>194</v>
      </c>
      <c r="AU147" s="251" t="s">
        <v>80</v>
      </c>
      <c r="AV147" s="14" t="s">
        <v>119</v>
      </c>
      <c r="AW147" s="14" t="s">
        <v>32</v>
      </c>
      <c r="AX147" s="14" t="s">
        <v>78</v>
      </c>
      <c r="AY147" s="251" t="s">
        <v>120</v>
      </c>
    </row>
    <row r="148" s="2" customFormat="1" ht="37.8" customHeight="1">
      <c r="A148" s="38"/>
      <c r="B148" s="39"/>
      <c r="C148" s="197" t="s">
        <v>286</v>
      </c>
      <c r="D148" s="197" t="s">
        <v>121</v>
      </c>
      <c r="E148" s="198" t="s">
        <v>419</v>
      </c>
      <c r="F148" s="199" t="s">
        <v>420</v>
      </c>
      <c r="G148" s="200" t="s">
        <v>267</v>
      </c>
      <c r="H148" s="201">
        <v>33</v>
      </c>
      <c r="I148" s="202"/>
      <c r="J148" s="203">
        <f>ROUND(I148*H148,2)</f>
        <v>0</v>
      </c>
      <c r="K148" s="204"/>
      <c r="L148" s="44"/>
      <c r="M148" s="205" t="s">
        <v>19</v>
      </c>
      <c r="N148" s="206" t="s">
        <v>41</v>
      </c>
      <c r="O148" s="84"/>
      <c r="P148" s="207">
        <f>O148*H148</f>
        <v>0</v>
      </c>
      <c r="Q148" s="207">
        <v>0</v>
      </c>
      <c r="R148" s="207">
        <f>Q148*H148</f>
        <v>0</v>
      </c>
      <c r="S148" s="207">
        <v>0</v>
      </c>
      <c r="T148" s="20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09" t="s">
        <v>119</v>
      </c>
      <c r="AT148" s="209" t="s">
        <v>121</v>
      </c>
      <c r="AU148" s="209" t="s">
        <v>80</v>
      </c>
      <c r="AY148" s="17" t="s">
        <v>120</v>
      </c>
      <c r="BE148" s="210">
        <f>IF(N148="základní",J148,0)</f>
        <v>0</v>
      </c>
      <c r="BF148" s="210">
        <f>IF(N148="snížená",J148,0)</f>
        <v>0</v>
      </c>
      <c r="BG148" s="210">
        <f>IF(N148="zákl. přenesená",J148,0)</f>
        <v>0</v>
      </c>
      <c r="BH148" s="210">
        <f>IF(N148="sníž. přenesená",J148,0)</f>
        <v>0</v>
      </c>
      <c r="BI148" s="210">
        <f>IF(N148="nulová",J148,0)</f>
        <v>0</v>
      </c>
      <c r="BJ148" s="17" t="s">
        <v>78</v>
      </c>
      <c r="BK148" s="210">
        <f>ROUND(I148*H148,2)</f>
        <v>0</v>
      </c>
      <c r="BL148" s="17" t="s">
        <v>119</v>
      </c>
      <c r="BM148" s="209" t="s">
        <v>421</v>
      </c>
    </row>
    <row r="149" s="2" customFormat="1">
      <c r="A149" s="38"/>
      <c r="B149" s="39"/>
      <c r="C149" s="40"/>
      <c r="D149" s="224" t="s">
        <v>192</v>
      </c>
      <c r="E149" s="40"/>
      <c r="F149" s="225" t="s">
        <v>422</v>
      </c>
      <c r="G149" s="40"/>
      <c r="H149" s="40"/>
      <c r="I149" s="226"/>
      <c r="J149" s="40"/>
      <c r="K149" s="40"/>
      <c r="L149" s="44"/>
      <c r="M149" s="227"/>
      <c r="N149" s="228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192</v>
      </c>
      <c r="AU149" s="17" t="s">
        <v>80</v>
      </c>
    </row>
    <row r="150" s="13" customFormat="1">
      <c r="A150" s="13"/>
      <c r="B150" s="229"/>
      <c r="C150" s="230"/>
      <c r="D150" s="231" t="s">
        <v>194</v>
      </c>
      <c r="E150" s="232" t="s">
        <v>19</v>
      </c>
      <c r="F150" s="233" t="s">
        <v>416</v>
      </c>
      <c r="G150" s="230"/>
      <c r="H150" s="234">
        <v>33</v>
      </c>
      <c r="I150" s="235"/>
      <c r="J150" s="230"/>
      <c r="K150" s="230"/>
      <c r="L150" s="236"/>
      <c r="M150" s="237"/>
      <c r="N150" s="238"/>
      <c r="O150" s="238"/>
      <c r="P150" s="238"/>
      <c r="Q150" s="238"/>
      <c r="R150" s="238"/>
      <c r="S150" s="238"/>
      <c r="T150" s="23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0" t="s">
        <v>194</v>
      </c>
      <c r="AU150" s="240" t="s">
        <v>80</v>
      </c>
      <c r="AV150" s="13" t="s">
        <v>80</v>
      </c>
      <c r="AW150" s="13" t="s">
        <v>32</v>
      </c>
      <c r="AX150" s="13" t="s">
        <v>78</v>
      </c>
      <c r="AY150" s="240" t="s">
        <v>120</v>
      </c>
    </row>
    <row r="151" s="2" customFormat="1" ht="37.8" customHeight="1">
      <c r="A151" s="38"/>
      <c r="B151" s="39"/>
      <c r="C151" s="197" t="s">
        <v>7</v>
      </c>
      <c r="D151" s="197" t="s">
        <v>121</v>
      </c>
      <c r="E151" s="198" t="s">
        <v>287</v>
      </c>
      <c r="F151" s="199" t="s">
        <v>288</v>
      </c>
      <c r="G151" s="200" t="s">
        <v>267</v>
      </c>
      <c r="H151" s="201">
        <v>2230</v>
      </c>
      <c r="I151" s="202"/>
      <c r="J151" s="203">
        <f>ROUND(I151*H151,2)</f>
        <v>0</v>
      </c>
      <c r="K151" s="204"/>
      <c r="L151" s="44"/>
      <c r="M151" s="205" t="s">
        <v>19</v>
      </c>
      <c r="N151" s="206" t="s">
        <v>41</v>
      </c>
      <c r="O151" s="84"/>
      <c r="P151" s="207">
        <f>O151*H151</f>
        <v>0</v>
      </c>
      <c r="Q151" s="207">
        <v>0</v>
      </c>
      <c r="R151" s="207">
        <f>Q151*H151</f>
        <v>0</v>
      </c>
      <c r="S151" s="207">
        <v>0</v>
      </c>
      <c r="T151" s="20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09" t="s">
        <v>119</v>
      </c>
      <c r="AT151" s="209" t="s">
        <v>121</v>
      </c>
      <c r="AU151" s="209" t="s">
        <v>80</v>
      </c>
      <c r="AY151" s="17" t="s">
        <v>120</v>
      </c>
      <c r="BE151" s="210">
        <f>IF(N151="základní",J151,0)</f>
        <v>0</v>
      </c>
      <c r="BF151" s="210">
        <f>IF(N151="snížená",J151,0)</f>
        <v>0</v>
      </c>
      <c r="BG151" s="210">
        <f>IF(N151="zákl. přenesená",J151,0)</f>
        <v>0</v>
      </c>
      <c r="BH151" s="210">
        <f>IF(N151="sníž. přenesená",J151,0)</f>
        <v>0</v>
      </c>
      <c r="BI151" s="210">
        <f>IF(N151="nulová",J151,0)</f>
        <v>0</v>
      </c>
      <c r="BJ151" s="17" t="s">
        <v>78</v>
      </c>
      <c r="BK151" s="210">
        <f>ROUND(I151*H151,2)</f>
        <v>0</v>
      </c>
      <c r="BL151" s="17" t="s">
        <v>119</v>
      </c>
      <c r="BM151" s="209" t="s">
        <v>423</v>
      </c>
    </row>
    <row r="152" s="2" customFormat="1">
      <c r="A152" s="38"/>
      <c r="B152" s="39"/>
      <c r="C152" s="40"/>
      <c r="D152" s="224" t="s">
        <v>192</v>
      </c>
      <c r="E152" s="40"/>
      <c r="F152" s="225" t="s">
        <v>290</v>
      </c>
      <c r="G152" s="40"/>
      <c r="H152" s="40"/>
      <c r="I152" s="226"/>
      <c r="J152" s="40"/>
      <c r="K152" s="40"/>
      <c r="L152" s="44"/>
      <c r="M152" s="227"/>
      <c r="N152" s="228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192</v>
      </c>
      <c r="AU152" s="17" t="s">
        <v>80</v>
      </c>
    </row>
    <row r="153" s="13" customFormat="1">
      <c r="A153" s="13"/>
      <c r="B153" s="229"/>
      <c r="C153" s="230"/>
      <c r="D153" s="231" t="s">
        <v>194</v>
      </c>
      <c r="E153" s="232" t="s">
        <v>19</v>
      </c>
      <c r="F153" s="233" t="s">
        <v>411</v>
      </c>
      <c r="G153" s="230"/>
      <c r="H153" s="234">
        <v>2230</v>
      </c>
      <c r="I153" s="235"/>
      <c r="J153" s="230"/>
      <c r="K153" s="230"/>
      <c r="L153" s="236"/>
      <c r="M153" s="237"/>
      <c r="N153" s="238"/>
      <c r="O153" s="238"/>
      <c r="P153" s="238"/>
      <c r="Q153" s="238"/>
      <c r="R153" s="238"/>
      <c r="S153" s="238"/>
      <c r="T153" s="23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0" t="s">
        <v>194</v>
      </c>
      <c r="AU153" s="240" t="s">
        <v>80</v>
      </c>
      <c r="AV153" s="13" t="s">
        <v>80</v>
      </c>
      <c r="AW153" s="13" t="s">
        <v>32</v>
      </c>
      <c r="AX153" s="13" t="s">
        <v>78</v>
      </c>
      <c r="AY153" s="240" t="s">
        <v>120</v>
      </c>
    </row>
    <row r="154" s="2" customFormat="1" ht="37.8" customHeight="1">
      <c r="A154" s="38"/>
      <c r="B154" s="39"/>
      <c r="C154" s="197" t="s">
        <v>297</v>
      </c>
      <c r="D154" s="197" t="s">
        <v>121</v>
      </c>
      <c r="E154" s="198" t="s">
        <v>292</v>
      </c>
      <c r="F154" s="199" t="s">
        <v>293</v>
      </c>
      <c r="G154" s="200" t="s">
        <v>267</v>
      </c>
      <c r="H154" s="201">
        <v>11150</v>
      </c>
      <c r="I154" s="202"/>
      <c r="J154" s="203">
        <f>ROUND(I154*H154,2)</f>
        <v>0</v>
      </c>
      <c r="K154" s="204"/>
      <c r="L154" s="44"/>
      <c r="M154" s="205" t="s">
        <v>19</v>
      </c>
      <c r="N154" s="206" t="s">
        <v>41</v>
      </c>
      <c r="O154" s="84"/>
      <c r="P154" s="207">
        <f>O154*H154</f>
        <v>0</v>
      </c>
      <c r="Q154" s="207">
        <v>0</v>
      </c>
      <c r="R154" s="207">
        <f>Q154*H154</f>
        <v>0</v>
      </c>
      <c r="S154" s="207">
        <v>0</v>
      </c>
      <c r="T154" s="20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09" t="s">
        <v>119</v>
      </c>
      <c r="AT154" s="209" t="s">
        <v>121</v>
      </c>
      <c r="AU154" s="209" t="s">
        <v>80</v>
      </c>
      <c r="AY154" s="17" t="s">
        <v>120</v>
      </c>
      <c r="BE154" s="210">
        <f>IF(N154="základní",J154,0)</f>
        <v>0</v>
      </c>
      <c r="BF154" s="210">
        <f>IF(N154="snížená",J154,0)</f>
        <v>0</v>
      </c>
      <c r="BG154" s="210">
        <f>IF(N154="zákl. přenesená",J154,0)</f>
        <v>0</v>
      </c>
      <c r="BH154" s="210">
        <f>IF(N154="sníž. přenesená",J154,0)</f>
        <v>0</v>
      </c>
      <c r="BI154" s="210">
        <f>IF(N154="nulová",J154,0)</f>
        <v>0</v>
      </c>
      <c r="BJ154" s="17" t="s">
        <v>78</v>
      </c>
      <c r="BK154" s="210">
        <f>ROUND(I154*H154,2)</f>
        <v>0</v>
      </c>
      <c r="BL154" s="17" t="s">
        <v>119</v>
      </c>
      <c r="BM154" s="209" t="s">
        <v>424</v>
      </c>
    </row>
    <row r="155" s="2" customFormat="1">
      <c r="A155" s="38"/>
      <c r="B155" s="39"/>
      <c r="C155" s="40"/>
      <c r="D155" s="224" t="s">
        <v>192</v>
      </c>
      <c r="E155" s="40"/>
      <c r="F155" s="225" t="s">
        <v>295</v>
      </c>
      <c r="G155" s="40"/>
      <c r="H155" s="40"/>
      <c r="I155" s="226"/>
      <c r="J155" s="40"/>
      <c r="K155" s="40"/>
      <c r="L155" s="44"/>
      <c r="M155" s="227"/>
      <c r="N155" s="228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192</v>
      </c>
      <c r="AU155" s="17" t="s">
        <v>80</v>
      </c>
    </row>
    <row r="156" s="13" customFormat="1">
      <c r="A156" s="13"/>
      <c r="B156" s="229"/>
      <c r="C156" s="230"/>
      <c r="D156" s="231" t="s">
        <v>194</v>
      </c>
      <c r="E156" s="232" t="s">
        <v>19</v>
      </c>
      <c r="F156" s="233" t="s">
        <v>425</v>
      </c>
      <c r="G156" s="230"/>
      <c r="H156" s="234">
        <v>11150</v>
      </c>
      <c r="I156" s="235"/>
      <c r="J156" s="230"/>
      <c r="K156" s="230"/>
      <c r="L156" s="236"/>
      <c r="M156" s="237"/>
      <c r="N156" s="238"/>
      <c r="O156" s="238"/>
      <c r="P156" s="238"/>
      <c r="Q156" s="238"/>
      <c r="R156" s="238"/>
      <c r="S156" s="238"/>
      <c r="T156" s="23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0" t="s">
        <v>194</v>
      </c>
      <c r="AU156" s="240" t="s">
        <v>80</v>
      </c>
      <c r="AV156" s="13" t="s">
        <v>80</v>
      </c>
      <c r="AW156" s="13" t="s">
        <v>32</v>
      </c>
      <c r="AX156" s="13" t="s">
        <v>78</v>
      </c>
      <c r="AY156" s="240" t="s">
        <v>120</v>
      </c>
    </row>
    <row r="157" s="2" customFormat="1" ht="37.8" customHeight="1">
      <c r="A157" s="38"/>
      <c r="B157" s="39"/>
      <c r="C157" s="197" t="s">
        <v>304</v>
      </c>
      <c r="D157" s="197" t="s">
        <v>121</v>
      </c>
      <c r="E157" s="198" t="s">
        <v>298</v>
      </c>
      <c r="F157" s="199" t="s">
        <v>299</v>
      </c>
      <c r="G157" s="200" t="s">
        <v>267</v>
      </c>
      <c r="H157" s="201">
        <v>5320</v>
      </c>
      <c r="I157" s="202"/>
      <c r="J157" s="203">
        <f>ROUND(I157*H157,2)</f>
        <v>0</v>
      </c>
      <c r="K157" s="204"/>
      <c r="L157" s="44"/>
      <c r="M157" s="205" t="s">
        <v>19</v>
      </c>
      <c r="N157" s="206" t="s">
        <v>41</v>
      </c>
      <c r="O157" s="84"/>
      <c r="P157" s="207">
        <f>O157*H157</f>
        <v>0</v>
      </c>
      <c r="Q157" s="207">
        <v>0</v>
      </c>
      <c r="R157" s="207">
        <f>Q157*H157</f>
        <v>0</v>
      </c>
      <c r="S157" s="207">
        <v>0</v>
      </c>
      <c r="T157" s="20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09" t="s">
        <v>119</v>
      </c>
      <c r="AT157" s="209" t="s">
        <v>121</v>
      </c>
      <c r="AU157" s="209" t="s">
        <v>80</v>
      </c>
      <c r="AY157" s="17" t="s">
        <v>120</v>
      </c>
      <c r="BE157" s="210">
        <f>IF(N157="základní",J157,0)</f>
        <v>0</v>
      </c>
      <c r="BF157" s="210">
        <f>IF(N157="snížená",J157,0)</f>
        <v>0</v>
      </c>
      <c r="BG157" s="210">
        <f>IF(N157="zákl. přenesená",J157,0)</f>
        <v>0</v>
      </c>
      <c r="BH157" s="210">
        <f>IF(N157="sníž. přenesená",J157,0)</f>
        <v>0</v>
      </c>
      <c r="BI157" s="210">
        <f>IF(N157="nulová",J157,0)</f>
        <v>0</v>
      </c>
      <c r="BJ157" s="17" t="s">
        <v>78</v>
      </c>
      <c r="BK157" s="210">
        <f>ROUND(I157*H157,2)</f>
        <v>0</v>
      </c>
      <c r="BL157" s="17" t="s">
        <v>119</v>
      </c>
      <c r="BM157" s="209" t="s">
        <v>426</v>
      </c>
    </row>
    <row r="158" s="2" customFormat="1">
      <c r="A158" s="38"/>
      <c r="B158" s="39"/>
      <c r="C158" s="40"/>
      <c r="D158" s="224" t="s">
        <v>192</v>
      </c>
      <c r="E158" s="40"/>
      <c r="F158" s="225" t="s">
        <v>301</v>
      </c>
      <c r="G158" s="40"/>
      <c r="H158" s="40"/>
      <c r="I158" s="226"/>
      <c r="J158" s="40"/>
      <c r="K158" s="40"/>
      <c r="L158" s="44"/>
      <c r="M158" s="227"/>
      <c r="N158" s="228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192</v>
      </c>
      <c r="AU158" s="17" t="s">
        <v>80</v>
      </c>
    </row>
    <row r="159" s="13" customFormat="1">
      <c r="A159" s="13"/>
      <c r="B159" s="229"/>
      <c r="C159" s="230"/>
      <c r="D159" s="231" t="s">
        <v>194</v>
      </c>
      <c r="E159" s="232" t="s">
        <v>19</v>
      </c>
      <c r="F159" s="233" t="s">
        <v>427</v>
      </c>
      <c r="G159" s="230"/>
      <c r="H159" s="234">
        <v>5320</v>
      </c>
      <c r="I159" s="235"/>
      <c r="J159" s="230"/>
      <c r="K159" s="230"/>
      <c r="L159" s="236"/>
      <c r="M159" s="237"/>
      <c r="N159" s="238"/>
      <c r="O159" s="238"/>
      <c r="P159" s="238"/>
      <c r="Q159" s="238"/>
      <c r="R159" s="238"/>
      <c r="S159" s="238"/>
      <c r="T159" s="23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0" t="s">
        <v>194</v>
      </c>
      <c r="AU159" s="240" t="s">
        <v>80</v>
      </c>
      <c r="AV159" s="13" t="s">
        <v>80</v>
      </c>
      <c r="AW159" s="13" t="s">
        <v>32</v>
      </c>
      <c r="AX159" s="13" t="s">
        <v>70</v>
      </c>
      <c r="AY159" s="240" t="s">
        <v>120</v>
      </c>
    </row>
    <row r="160" s="14" customFormat="1">
      <c r="A160" s="14"/>
      <c r="B160" s="241"/>
      <c r="C160" s="242"/>
      <c r="D160" s="231" t="s">
        <v>194</v>
      </c>
      <c r="E160" s="243" t="s">
        <v>19</v>
      </c>
      <c r="F160" s="244" t="s">
        <v>278</v>
      </c>
      <c r="G160" s="242"/>
      <c r="H160" s="245">
        <v>5320</v>
      </c>
      <c r="I160" s="246"/>
      <c r="J160" s="242"/>
      <c r="K160" s="242"/>
      <c r="L160" s="247"/>
      <c r="M160" s="248"/>
      <c r="N160" s="249"/>
      <c r="O160" s="249"/>
      <c r="P160" s="249"/>
      <c r="Q160" s="249"/>
      <c r="R160" s="249"/>
      <c r="S160" s="249"/>
      <c r="T160" s="250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1" t="s">
        <v>194</v>
      </c>
      <c r="AU160" s="251" t="s">
        <v>80</v>
      </c>
      <c r="AV160" s="14" t="s">
        <v>119</v>
      </c>
      <c r="AW160" s="14" t="s">
        <v>32</v>
      </c>
      <c r="AX160" s="14" t="s">
        <v>78</v>
      </c>
      <c r="AY160" s="251" t="s">
        <v>120</v>
      </c>
    </row>
    <row r="161" s="2" customFormat="1" ht="24.15" customHeight="1">
      <c r="A161" s="38"/>
      <c r="B161" s="39"/>
      <c r="C161" s="197" t="s">
        <v>311</v>
      </c>
      <c r="D161" s="197" t="s">
        <v>121</v>
      </c>
      <c r="E161" s="198" t="s">
        <v>305</v>
      </c>
      <c r="F161" s="199" t="s">
        <v>306</v>
      </c>
      <c r="G161" s="200" t="s">
        <v>267</v>
      </c>
      <c r="H161" s="201">
        <v>2960</v>
      </c>
      <c r="I161" s="202"/>
      <c r="J161" s="203">
        <f>ROUND(I161*H161,2)</f>
        <v>0</v>
      </c>
      <c r="K161" s="204"/>
      <c r="L161" s="44"/>
      <c r="M161" s="205" t="s">
        <v>19</v>
      </c>
      <c r="N161" s="206" t="s">
        <v>41</v>
      </c>
      <c r="O161" s="84"/>
      <c r="P161" s="207">
        <f>O161*H161</f>
        <v>0</v>
      </c>
      <c r="Q161" s="207">
        <v>0</v>
      </c>
      <c r="R161" s="207">
        <f>Q161*H161</f>
        <v>0</v>
      </c>
      <c r="S161" s="207">
        <v>0</v>
      </c>
      <c r="T161" s="20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09" t="s">
        <v>119</v>
      </c>
      <c r="AT161" s="209" t="s">
        <v>121</v>
      </c>
      <c r="AU161" s="209" t="s">
        <v>80</v>
      </c>
      <c r="AY161" s="17" t="s">
        <v>120</v>
      </c>
      <c r="BE161" s="210">
        <f>IF(N161="základní",J161,0)</f>
        <v>0</v>
      </c>
      <c r="BF161" s="210">
        <f>IF(N161="snížená",J161,0)</f>
        <v>0</v>
      </c>
      <c r="BG161" s="210">
        <f>IF(N161="zákl. přenesená",J161,0)</f>
        <v>0</v>
      </c>
      <c r="BH161" s="210">
        <f>IF(N161="sníž. přenesená",J161,0)</f>
        <v>0</v>
      </c>
      <c r="BI161" s="210">
        <f>IF(N161="nulová",J161,0)</f>
        <v>0</v>
      </c>
      <c r="BJ161" s="17" t="s">
        <v>78</v>
      </c>
      <c r="BK161" s="210">
        <f>ROUND(I161*H161,2)</f>
        <v>0</v>
      </c>
      <c r="BL161" s="17" t="s">
        <v>119</v>
      </c>
      <c r="BM161" s="209" t="s">
        <v>428</v>
      </c>
    </row>
    <row r="162" s="2" customFormat="1">
      <c r="A162" s="38"/>
      <c r="B162" s="39"/>
      <c r="C162" s="40"/>
      <c r="D162" s="224" t="s">
        <v>192</v>
      </c>
      <c r="E162" s="40"/>
      <c r="F162" s="225" t="s">
        <v>308</v>
      </c>
      <c r="G162" s="40"/>
      <c r="H162" s="40"/>
      <c r="I162" s="226"/>
      <c r="J162" s="40"/>
      <c r="K162" s="40"/>
      <c r="L162" s="44"/>
      <c r="M162" s="227"/>
      <c r="N162" s="228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192</v>
      </c>
      <c r="AU162" s="17" t="s">
        <v>80</v>
      </c>
    </row>
    <row r="163" s="13" customFormat="1">
      <c r="A163" s="13"/>
      <c r="B163" s="229"/>
      <c r="C163" s="230"/>
      <c r="D163" s="231" t="s">
        <v>194</v>
      </c>
      <c r="E163" s="232" t="s">
        <v>19</v>
      </c>
      <c r="F163" s="233" t="s">
        <v>411</v>
      </c>
      <c r="G163" s="230"/>
      <c r="H163" s="234">
        <v>2230</v>
      </c>
      <c r="I163" s="235"/>
      <c r="J163" s="230"/>
      <c r="K163" s="230"/>
      <c r="L163" s="236"/>
      <c r="M163" s="237"/>
      <c r="N163" s="238"/>
      <c r="O163" s="238"/>
      <c r="P163" s="238"/>
      <c r="Q163" s="238"/>
      <c r="R163" s="238"/>
      <c r="S163" s="238"/>
      <c r="T163" s="23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0" t="s">
        <v>194</v>
      </c>
      <c r="AU163" s="240" t="s">
        <v>80</v>
      </c>
      <c r="AV163" s="13" t="s">
        <v>80</v>
      </c>
      <c r="AW163" s="13" t="s">
        <v>32</v>
      </c>
      <c r="AX163" s="13" t="s">
        <v>70</v>
      </c>
      <c r="AY163" s="240" t="s">
        <v>120</v>
      </c>
    </row>
    <row r="164" s="13" customFormat="1">
      <c r="A164" s="13"/>
      <c r="B164" s="229"/>
      <c r="C164" s="230"/>
      <c r="D164" s="231" t="s">
        <v>194</v>
      </c>
      <c r="E164" s="232" t="s">
        <v>19</v>
      </c>
      <c r="F164" s="233" t="s">
        <v>418</v>
      </c>
      <c r="G164" s="230"/>
      <c r="H164" s="234">
        <v>730</v>
      </c>
      <c r="I164" s="235"/>
      <c r="J164" s="230"/>
      <c r="K164" s="230"/>
      <c r="L164" s="236"/>
      <c r="M164" s="237"/>
      <c r="N164" s="238"/>
      <c r="O164" s="238"/>
      <c r="P164" s="238"/>
      <c r="Q164" s="238"/>
      <c r="R164" s="238"/>
      <c r="S164" s="238"/>
      <c r="T164" s="23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0" t="s">
        <v>194</v>
      </c>
      <c r="AU164" s="240" t="s">
        <v>80</v>
      </c>
      <c r="AV164" s="13" t="s">
        <v>80</v>
      </c>
      <c r="AW164" s="13" t="s">
        <v>32</v>
      </c>
      <c r="AX164" s="13" t="s">
        <v>70</v>
      </c>
      <c r="AY164" s="240" t="s">
        <v>120</v>
      </c>
    </row>
    <row r="165" s="14" customFormat="1">
      <c r="A165" s="14"/>
      <c r="B165" s="241"/>
      <c r="C165" s="242"/>
      <c r="D165" s="231" t="s">
        <v>194</v>
      </c>
      <c r="E165" s="243" t="s">
        <v>19</v>
      </c>
      <c r="F165" s="244" t="s">
        <v>278</v>
      </c>
      <c r="G165" s="242"/>
      <c r="H165" s="245">
        <v>2960</v>
      </c>
      <c r="I165" s="246"/>
      <c r="J165" s="242"/>
      <c r="K165" s="242"/>
      <c r="L165" s="247"/>
      <c r="M165" s="248"/>
      <c r="N165" s="249"/>
      <c r="O165" s="249"/>
      <c r="P165" s="249"/>
      <c r="Q165" s="249"/>
      <c r="R165" s="249"/>
      <c r="S165" s="249"/>
      <c r="T165" s="250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1" t="s">
        <v>194</v>
      </c>
      <c r="AU165" s="251" t="s">
        <v>80</v>
      </c>
      <c r="AV165" s="14" t="s">
        <v>119</v>
      </c>
      <c r="AW165" s="14" t="s">
        <v>32</v>
      </c>
      <c r="AX165" s="14" t="s">
        <v>78</v>
      </c>
      <c r="AY165" s="251" t="s">
        <v>120</v>
      </c>
    </row>
    <row r="166" s="2" customFormat="1" ht="24.15" customHeight="1">
      <c r="A166" s="38"/>
      <c r="B166" s="39"/>
      <c r="C166" s="197" t="s">
        <v>318</v>
      </c>
      <c r="D166" s="197" t="s">
        <v>121</v>
      </c>
      <c r="E166" s="198" t="s">
        <v>312</v>
      </c>
      <c r="F166" s="199" t="s">
        <v>313</v>
      </c>
      <c r="G166" s="200" t="s">
        <v>314</v>
      </c>
      <c r="H166" s="201">
        <v>4014</v>
      </c>
      <c r="I166" s="202"/>
      <c r="J166" s="203">
        <f>ROUND(I166*H166,2)</f>
        <v>0</v>
      </c>
      <c r="K166" s="204"/>
      <c r="L166" s="44"/>
      <c r="M166" s="205" t="s">
        <v>19</v>
      </c>
      <c r="N166" s="206" t="s">
        <v>41</v>
      </c>
      <c r="O166" s="84"/>
      <c r="P166" s="207">
        <f>O166*H166</f>
        <v>0</v>
      </c>
      <c r="Q166" s="207">
        <v>0</v>
      </c>
      <c r="R166" s="207">
        <f>Q166*H166</f>
        <v>0</v>
      </c>
      <c r="S166" s="207">
        <v>0</v>
      </c>
      <c r="T166" s="20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09" t="s">
        <v>119</v>
      </c>
      <c r="AT166" s="209" t="s">
        <v>121</v>
      </c>
      <c r="AU166" s="209" t="s">
        <v>80</v>
      </c>
      <c r="AY166" s="17" t="s">
        <v>120</v>
      </c>
      <c r="BE166" s="210">
        <f>IF(N166="základní",J166,0)</f>
        <v>0</v>
      </c>
      <c r="BF166" s="210">
        <f>IF(N166="snížená",J166,0)</f>
        <v>0</v>
      </c>
      <c r="BG166" s="210">
        <f>IF(N166="zákl. přenesená",J166,0)</f>
        <v>0</v>
      </c>
      <c r="BH166" s="210">
        <f>IF(N166="sníž. přenesená",J166,0)</f>
        <v>0</v>
      </c>
      <c r="BI166" s="210">
        <f>IF(N166="nulová",J166,0)</f>
        <v>0</v>
      </c>
      <c r="BJ166" s="17" t="s">
        <v>78</v>
      </c>
      <c r="BK166" s="210">
        <f>ROUND(I166*H166,2)</f>
        <v>0</v>
      </c>
      <c r="BL166" s="17" t="s">
        <v>119</v>
      </c>
      <c r="BM166" s="209" t="s">
        <v>429</v>
      </c>
    </row>
    <row r="167" s="2" customFormat="1">
      <c r="A167" s="38"/>
      <c r="B167" s="39"/>
      <c r="C167" s="40"/>
      <c r="D167" s="224" t="s">
        <v>192</v>
      </c>
      <c r="E167" s="40"/>
      <c r="F167" s="225" t="s">
        <v>316</v>
      </c>
      <c r="G167" s="40"/>
      <c r="H167" s="40"/>
      <c r="I167" s="226"/>
      <c r="J167" s="40"/>
      <c r="K167" s="40"/>
      <c r="L167" s="44"/>
      <c r="M167" s="227"/>
      <c r="N167" s="228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192</v>
      </c>
      <c r="AU167" s="17" t="s">
        <v>80</v>
      </c>
    </row>
    <row r="168" s="13" customFormat="1">
      <c r="A168" s="13"/>
      <c r="B168" s="229"/>
      <c r="C168" s="230"/>
      <c r="D168" s="231" t="s">
        <v>194</v>
      </c>
      <c r="E168" s="232" t="s">
        <v>19</v>
      </c>
      <c r="F168" s="233" t="s">
        <v>430</v>
      </c>
      <c r="G168" s="230"/>
      <c r="H168" s="234">
        <v>4014</v>
      </c>
      <c r="I168" s="235"/>
      <c r="J168" s="230"/>
      <c r="K168" s="230"/>
      <c r="L168" s="236"/>
      <c r="M168" s="237"/>
      <c r="N168" s="238"/>
      <c r="O168" s="238"/>
      <c r="P168" s="238"/>
      <c r="Q168" s="238"/>
      <c r="R168" s="238"/>
      <c r="S168" s="238"/>
      <c r="T168" s="23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0" t="s">
        <v>194</v>
      </c>
      <c r="AU168" s="240" t="s">
        <v>80</v>
      </c>
      <c r="AV168" s="13" t="s">
        <v>80</v>
      </c>
      <c r="AW168" s="13" t="s">
        <v>32</v>
      </c>
      <c r="AX168" s="13" t="s">
        <v>78</v>
      </c>
      <c r="AY168" s="240" t="s">
        <v>120</v>
      </c>
    </row>
    <row r="169" s="2" customFormat="1" ht="24.15" customHeight="1">
      <c r="A169" s="38"/>
      <c r="B169" s="39"/>
      <c r="C169" s="197" t="s">
        <v>323</v>
      </c>
      <c r="D169" s="197" t="s">
        <v>121</v>
      </c>
      <c r="E169" s="198" t="s">
        <v>431</v>
      </c>
      <c r="F169" s="199" t="s">
        <v>432</v>
      </c>
      <c r="G169" s="200" t="s">
        <v>254</v>
      </c>
      <c r="H169" s="201">
        <v>747</v>
      </c>
      <c r="I169" s="202"/>
      <c r="J169" s="203">
        <f>ROUND(I169*H169,2)</f>
        <v>0</v>
      </c>
      <c r="K169" s="204"/>
      <c r="L169" s="44"/>
      <c r="M169" s="205" t="s">
        <v>19</v>
      </c>
      <c r="N169" s="206" t="s">
        <v>41</v>
      </c>
      <c r="O169" s="84"/>
      <c r="P169" s="207">
        <f>O169*H169</f>
        <v>0</v>
      </c>
      <c r="Q169" s="207">
        <v>0</v>
      </c>
      <c r="R169" s="207">
        <f>Q169*H169</f>
        <v>0</v>
      </c>
      <c r="S169" s="207">
        <v>0</v>
      </c>
      <c r="T169" s="20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09" t="s">
        <v>119</v>
      </c>
      <c r="AT169" s="209" t="s">
        <v>121</v>
      </c>
      <c r="AU169" s="209" t="s">
        <v>80</v>
      </c>
      <c r="AY169" s="17" t="s">
        <v>120</v>
      </c>
      <c r="BE169" s="210">
        <f>IF(N169="základní",J169,0)</f>
        <v>0</v>
      </c>
      <c r="BF169" s="210">
        <f>IF(N169="snížená",J169,0)</f>
        <v>0</v>
      </c>
      <c r="BG169" s="210">
        <f>IF(N169="zákl. přenesená",J169,0)</f>
        <v>0</v>
      </c>
      <c r="BH169" s="210">
        <f>IF(N169="sníž. přenesená",J169,0)</f>
        <v>0</v>
      </c>
      <c r="BI169" s="210">
        <f>IF(N169="nulová",J169,0)</f>
        <v>0</v>
      </c>
      <c r="BJ169" s="17" t="s">
        <v>78</v>
      </c>
      <c r="BK169" s="210">
        <f>ROUND(I169*H169,2)</f>
        <v>0</v>
      </c>
      <c r="BL169" s="17" t="s">
        <v>119</v>
      </c>
      <c r="BM169" s="209" t="s">
        <v>433</v>
      </c>
    </row>
    <row r="170" s="2" customFormat="1">
      <c r="A170" s="38"/>
      <c r="B170" s="39"/>
      <c r="C170" s="40"/>
      <c r="D170" s="224" t="s">
        <v>192</v>
      </c>
      <c r="E170" s="40"/>
      <c r="F170" s="225" t="s">
        <v>434</v>
      </c>
      <c r="G170" s="40"/>
      <c r="H170" s="40"/>
      <c r="I170" s="226"/>
      <c r="J170" s="40"/>
      <c r="K170" s="40"/>
      <c r="L170" s="44"/>
      <c r="M170" s="227"/>
      <c r="N170" s="228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192</v>
      </c>
      <c r="AU170" s="17" t="s">
        <v>80</v>
      </c>
    </row>
    <row r="171" s="13" customFormat="1">
      <c r="A171" s="13"/>
      <c r="B171" s="229"/>
      <c r="C171" s="230"/>
      <c r="D171" s="231" t="s">
        <v>194</v>
      </c>
      <c r="E171" s="232" t="s">
        <v>19</v>
      </c>
      <c r="F171" s="233" t="s">
        <v>435</v>
      </c>
      <c r="G171" s="230"/>
      <c r="H171" s="234">
        <v>252</v>
      </c>
      <c r="I171" s="235"/>
      <c r="J171" s="230"/>
      <c r="K171" s="230"/>
      <c r="L171" s="236"/>
      <c r="M171" s="237"/>
      <c r="N171" s="238"/>
      <c r="O171" s="238"/>
      <c r="P171" s="238"/>
      <c r="Q171" s="238"/>
      <c r="R171" s="238"/>
      <c r="S171" s="238"/>
      <c r="T171" s="23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0" t="s">
        <v>194</v>
      </c>
      <c r="AU171" s="240" t="s">
        <v>80</v>
      </c>
      <c r="AV171" s="13" t="s">
        <v>80</v>
      </c>
      <c r="AW171" s="13" t="s">
        <v>32</v>
      </c>
      <c r="AX171" s="13" t="s">
        <v>70</v>
      </c>
      <c r="AY171" s="240" t="s">
        <v>120</v>
      </c>
    </row>
    <row r="172" s="13" customFormat="1">
      <c r="A172" s="13"/>
      <c r="B172" s="229"/>
      <c r="C172" s="230"/>
      <c r="D172" s="231" t="s">
        <v>194</v>
      </c>
      <c r="E172" s="232" t="s">
        <v>19</v>
      </c>
      <c r="F172" s="233" t="s">
        <v>436</v>
      </c>
      <c r="G172" s="230"/>
      <c r="H172" s="234">
        <v>495</v>
      </c>
      <c r="I172" s="235"/>
      <c r="J172" s="230"/>
      <c r="K172" s="230"/>
      <c r="L172" s="236"/>
      <c r="M172" s="237"/>
      <c r="N172" s="238"/>
      <c r="O172" s="238"/>
      <c r="P172" s="238"/>
      <c r="Q172" s="238"/>
      <c r="R172" s="238"/>
      <c r="S172" s="238"/>
      <c r="T172" s="23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0" t="s">
        <v>194</v>
      </c>
      <c r="AU172" s="240" t="s">
        <v>80</v>
      </c>
      <c r="AV172" s="13" t="s">
        <v>80</v>
      </c>
      <c r="AW172" s="13" t="s">
        <v>32</v>
      </c>
      <c r="AX172" s="13" t="s">
        <v>70</v>
      </c>
      <c r="AY172" s="240" t="s">
        <v>120</v>
      </c>
    </row>
    <row r="173" s="14" customFormat="1">
      <c r="A173" s="14"/>
      <c r="B173" s="241"/>
      <c r="C173" s="242"/>
      <c r="D173" s="231" t="s">
        <v>194</v>
      </c>
      <c r="E173" s="243" t="s">
        <v>19</v>
      </c>
      <c r="F173" s="244" t="s">
        <v>278</v>
      </c>
      <c r="G173" s="242"/>
      <c r="H173" s="245">
        <v>747</v>
      </c>
      <c r="I173" s="246"/>
      <c r="J173" s="242"/>
      <c r="K173" s="242"/>
      <c r="L173" s="247"/>
      <c r="M173" s="248"/>
      <c r="N173" s="249"/>
      <c r="O173" s="249"/>
      <c r="P173" s="249"/>
      <c r="Q173" s="249"/>
      <c r="R173" s="249"/>
      <c r="S173" s="249"/>
      <c r="T173" s="250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1" t="s">
        <v>194</v>
      </c>
      <c r="AU173" s="251" t="s">
        <v>80</v>
      </c>
      <c r="AV173" s="14" t="s">
        <v>119</v>
      </c>
      <c r="AW173" s="14" t="s">
        <v>32</v>
      </c>
      <c r="AX173" s="14" t="s">
        <v>78</v>
      </c>
      <c r="AY173" s="251" t="s">
        <v>120</v>
      </c>
    </row>
    <row r="174" s="2" customFormat="1" ht="24.15" customHeight="1">
      <c r="A174" s="38"/>
      <c r="B174" s="39"/>
      <c r="C174" s="197" t="s">
        <v>329</v>
      </c>
      <c r="D174" s="197" t="s">
        <v>121</v>
      </c>
      <c r="E174" s="198" t="s">
        <v>437</v>
      </c>
      <c r="F174" s="199" t="s">
        <v>438</v>
      </c>
      <c r="G174" s="200" t="s">
        <v>254</v>
      </c>
      <c r="H174" s="201">
        <v>747</v>
      </c>
      <c r="I174" s="202"/>
      <c r="J174" s="203">
        <f>ROUND(I174*H174,2)</f>
        <v>0</v>
      </c>
      <c r="K174" s="204"/>
      <c r="L174" s="44"/>
      <c r="M174" s="205" t="s">
        <v>19</v>
      </c>
      <c r="N174" s="206" t="s">
        <v>41</v>
      </c>
      <c r="O174" s="84"/>
      <c r="P174" s="207">
        <f>O174*H174</f>
        <v>0</v>
      </c>
      <c r="Q174" s="207">
        <v>0</v>
      </c>
      <c r="R174" s="207">
        <f>Q174*H174</f>
        <v>0</v>
      </c>
      <c r="S174" s="207">
        <v>0</v>
      </c>
      <c r="T174" s="20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09" t="s">
        <v>119</v>
      </c>
      <c r="AT174" s="209" t="s">
        <v>121</v>
      </c>
      <c r="AU174" s="209" t="s">
        <v>80</v>
      </c>
      <c r="AY174" s="17" t="s">
        <v>120</v>
      </c>
      <c r="BE174" s="210">
        <f>IF(N174="základní",J174,0)</f>
        <v>0</v>
      </c>
      <c r="BF174" s="210">
        <f>IF(N174="snížená",J174,0)</f>
        <v>0</v>
      </c>
      <c r="BG174" s="210">
        <f>IF(N174="zákl. přenesená",J174,0)</f>
        <v>0</v>
      </c>
      <c r="BH174" s="210">
        <f>IF(N174="sníž. přenesená",J174,0)</f>
        <v>0</v>
      </c>
      <c r="BI174" s="210">
        <f>IF(N174="nulová",J174,0)</f>
        <v>0</v>
      </c>
      <c r="BJ174" s="17" t="s">
        <v>78</v>
      </c>
      <c r="BK174" s="210">
        <f>ROUND(I174*H174,2)</f>
        <v>0</v>
      </c>
      <c r="BL174" s="17" t="s">
        <v>119</v>
      </c>
      <c r="BM174" s="209" t="s">
        <v>439</v>
      </c>
    </row>
    <row r="175" s="2" customFormat="1">
      <c r="A175" s="38"/>
      <c r="B175" s="39"/>
      <c r="C175" s="40"/>
      <c r="D175" s="224" t="s">
        <v>192</v>
      </c>
      <c r="E175" s="40"/>
      <c r="F175" s="225" t="s">
        <v>440</v>
      </c>
      <c r="G175" s="40"/>
      <c r="H175" s="40"/>
      <c r="I175" s="226"/>
      <c r="J175" s="40"/>
      <c r="K175" s="40"/>
      <c r="L175" s="44"/>
      <c r="M175" s="227"/>
      <c r="N175" s="228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192</v>
      </c>
      <c r="AU175" s="17" t="s">
        <v>80</v>
      </c>
    </row>
    <row r="176" s="13" customFormat="1">
      <c r="A176" s="13"/>
      <c r="B176" s="229"/>
      <c r="C176" s="230"/>
      <c r="D176" s="231" t="s">
        <v>194</v>
      </c>
      <c r="E176" s="232" t="s">
        <v>19</v>
      </c>
      <c r="F176" s="233" t="s">
        <v>435</v>
      </c>
      <c r="G176" s="230"/>
      <c r="H176" s="234">
        <v>252</v>
      </c>
      <c r="I176" s="235"/>
      <c r="J176" s="230"/>
      <c r="K176" s="230"/>
      <c r="L176" s="236"/>
      <c r="M176" s="237"/>
      <c r="N176" s="238"/>
      <c r="O176" s="238"/>
      <c r="P176" s="238"/>
      <c r="Q176" s="238"/>
      <c r="R176" s="238"/>
      <c r="S176" s="238"/>
      <c r="T176" s="23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0" t="s">
        <v>194</v>
      </c>
      <c r="AU176" s="240" t="s">
        <v>80</v>
      </c>
      <c r="AV176" s="13" t="s">
        <v>80</v>
      </c>
      <c r="AW176" s="13" t="s">
        <v>32</v>
      </c>
      <c r="AX176" s="13" t="s">
        <v>70</v>
      </c>
      <c r="AY176" s="240" t="s">
        <v>120</v>
      </c>
    </row>
    <row r="177" s="13" customFormat="1">
      <c r="A177" s="13"/>
      <c r="B177" s="229"/>
      <c r="C177" s="230"/>
      <c r="D177" s="231" t="s">
        <v>194</v>
      </c>
      <c r="E177" s="232" t="s">
        <v>19</v>
      </c>
      <c r="F177" s="233" t="s">
        <v>436</v>
      </c>
      <c r="G177" s="230"/>
      <c r="H177" s="234">
        <v>495</v>
      </c>
      <c r="I177" s="235"/>
      <c r="J177" s="230"/>
      <c r="K177" s="230"/>
      <c r="L177" s="236"/>
      <c r="M177" s="237"/>
      <c r="N177" s="238"/>
      <c r="O177" s="238"/>
      <c r="P177" s="238"/>
      <c r="Q177" s="238"/>
      <c r="R177" s="238"/>
      <c r="S177" s="238"/>
      <c r="T177" s="23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0" t="s">
        <v>194</v>
      </c>
      <c r="AU177" s="240" t="s">
        <v>80</v>
      </c>
      <c r="AV177" s="13" t="s">
        <v>80</v>
      </c>
      <c r="AW177" s="13" t="s">
        <v>32</v>
      </c>
      <c r="AX177" s="13" t="s">
        <v>70</v>
      </c>
      <c r="AY177" s="240" t="s">
        <v>120</v>
      </c>
    </row>
    <row r="178" s="14" customFormat="1">
      <c r="A178" s="14"/>
      <c r="B178" s="241"/>
      <c r="C178" s="242"/>
      <c r="D178" s="231" t="s">
        <v>194</v>
      </c>
      <c r="E178" s="243" t="s">
        <v>19</v>
      </c>
      <c r="F178" s="244" t="s">
        <v>278</v>
      </c>
      <c r="G178" s="242"/>
      <c r="H178" s="245">
        <v>747</v>
      </c>
      <c r="I178" s="246"/>
      <c r="J178" s="242"/>
      <c r="K178" s="242"/>
      <c r="L178" s="247"/>
      <c r="M178" s="248"/>
      <c r="N178" s="249"/>
      <c r="O178" s="249"/>
      <c r="P178" s="249"/>
      <c r="Q178" s="249"/>
      <c r="R178" s="249"/>
      <c r="S178" s="249"/>
      <c r="T178" s="250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1" t="s">
        <v>194</v>
      </c>
      <c r="AU178" s="251" t="s">
        <v>80</v>
      </c>
      <c r="AV178" s="14" t="s">
        <v>119</v>
      </c>
      <c r="AW178" s="14" t="s">
        <v>32</v>
      </c>
      <c r="AX178" s="14" t="s">
        <v>78</v>
      </c>
      <c r="AY178" s="251" t="s">
        <v>120</v>
      </c>
    </row>
    <row r="179" s="2" customFormat="1" ht="16.5" customHeight="1">
      <c r="A179" s="38"/>
      <c r="B179" s="39"/>
      <c r="C179" s="252" t="s">
        <v>337</v>
      </c>
      <c r="D179" s="252" t="s">
        <v>330</v>
      </c>
      <c r="E179" s="253" t="s">
        <v>343</v>
      </c>
      <c r="F179" s="254" t="s">
        <v>344</v>
      </c>
      <c r="G179" s="255" t="s">
        <v>333</v>
      </c>
      <c r="H179" s="256">
        <v>18.675000000000001</v>
      </c>
      <c r="I179" s="257"/>
      <c r="J179" s="258">
        <f>ROUND(I179*H179,2)</f>
        <v>0</v>
      </c>
      <c r="K179" s="259"/>
      <c r="L179" s="260"/>
      <c r="M179" s="261" t="s">
        <v>19</v>
      </c>
      <c r="N179" s="262" t="s">
        <v>41</v>
      </c>
      <c r="O179" s="84"/>
      <c r="P179" s="207">
        <f>O179*H179</f>
        <v>0</v>
      </c>
      <c r="Q179" s="207">
        <v>0.001</v>
      </c>
      <c r="R179" s="207">
        <f>Q179*H179</f>
        <v>0.018675000000000001</v>
      </c>
      <c r="S179" s="207">
        <v>0</v>
      </c>
      <c r="T179" s="208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09" t="s">
        <v>149</v>
      </c>
      <c r="AT179" s="209" t="s">
        <v>330</v>
      </c>
      <c r="AU179" s="209" t="s">
        <v>80</v>
      </c>
      <c r="AY179" s="17" t="s">
        <v>120</v>
      </c>
      <c r="BE179" s="210">
        <f>IF(N179="základní",J179,0)</f>
        <v>0</v>
      </c>
      <c r="BF179" s="210">
        <f>IF(N179="snížená",J179,0)</f>
        <v>0</v>
      </c>
      <c r="BG179" s="210">
        <f>IF(N179="zákl. přenesená",J179,0)</f>
        <v>0</v>
      </c>
      <c r="BH179" s="210">
        <f>IF(N179="sníž. přenesená",J179,0)</f>
        <v>0</v>
      </c>
      <c r="BI179" s="210">
        <f>IF(N179="nulová",J179,0)</f>
        <v>0</v>
      </c>
      <c r="BJ179" s="17" t="s">
        <v>78</v>
      </c>
      <c r="BK179" s="210">
        <f>ROUND(I179*H179,2)</f>
        <v>0</v>
      </c>
      <c r="BL179" s="17" t="s">
        <v>119</v>
      </c>
      <c r="BM179" s="209" t="s">
        <v>441</v>
      </c>
    </row>
    <row r="180" s="2" customFormat="1">
      <c r="A180" s="38"/>
      <c r="B180" s="39"/>
      <c r="C180" s="40"/>
      <c r="D180" s="224" t="s">
        <v>192</v>
      </c>
      <c r="E180" s="40"/>
      <c r="F180" s="225" t="s">
        <v>346</v>
      </c>
      <c r="G180" s="40"/>
      <c r="H180" s="40"/>
      <c r="I180" s="226"/>
      <c r="J180" s="40"/>
      <c r="K180" s="40"/>
      <c r="L180" s="44"/>
      <c r="M180" s="227"/>
      <c r="N180" s="228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192</v>
      </c>
      <c r="AU180" s="17" t="s">
        <v>80</v>
      </c>
    </row>
    <row r="181" s="13" customFormat="1">
      <c r="A181" s="13"/>
      <c r="B181" s="229"/>
      <c r="C181" s="230"/>
      <c r="D181" s="231" t="s">
        <v>194</v>
      </c>
      <c r="E181" s="232" t="s">
        <v>19</v>
      </c>
      <c r="F181" s="233" t="s">
        <v>442</v>
      </c>
      <c r="G181" s="230"/>
      <c r="H181" s="234">
        <v>18.675000000000001</v>
      </c>
      <c r="I181" s="235"/>
      <c r="J181" s="230"/>
      <c r="K181" s="230"/>
      <c r="L181" s="236"/>
      <c r="M181" s="237"/>
      <c r="N181" s="238"/>
      <c r="O181" s="238"/>
      <c r="P181" s="238"/>
      <c r="Q181" s="238"/>
      <c r="R181" s="238"/>
      <c r="S181" s="238"/>
      <c r="T181" s="23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0" t="s">
        <v>194</v>
      </c>
      <c r="AU181" s="240" t="s">
        <v>80</v>
      </c>
      <c r="AV181" s="13" t="s">
        <v>80</v>
      </c>
      <c r="AW181" s="13" t="s">
        <v>32</v>
      </c>
      <c r="AX181" s="13" t="s">
        <v>70</v>
      </c>
      <c r="AY181" s="240" t="s">
        <v>120</v>
      </c>
    </row>
    <row r="182" s="14" customFormat="1">
      <c r="A182" s="14"/>
      <c r="B182" s="241"/>
      <c r="C182" s="242"/>
      <c r="D182" s="231" t="s">
        <v>194</v>
      </c>
      <c r="E182" s="243" t="s">
        <v>19</v>
      </c>
      <c r="F182" s="244" t="s">
        <v>278</v>
      </c>
      <c r="G182" s="242"/>
      <c r="H182" s="245">
        <v>18.675000000000001</v>
      </c>
      <c r="I182" s="246"/>
      <c r="J182" s="242"/>
      <c r="K182" s="242"/>
      <c r="L182" s="247"/>
      <c r="M182" s="248"/>
      <c r="N182" s="249"/>
      <c r="O182" s="249"/>
      <c r="P182" s="249"/>
      <c r="Q182" s="249"/>
      <c r="R182" s="249"/>
      <c r="S182" s="249"/>
      <c r="T182" s="250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1" t="s">
        <v>194</v>
      </c>
      <c r="AU182" s="251" t="s">
        <v>80</v>
      </c>
      <c r="AV182" s="14" t="s">
        <v>119</v>
      </c>
      <c r="AW182" s="14" t="s">
        <v>32</v>
      </c>
      <c r="AX182" s="14" t="s">
        <v>78</v>
      </c>
      <c r="AY182" s="251" t="s">
        <v>120</v>
      </c>
    </row>
    <row r="183" s="2" customFormat="1" ht="24.15" customHeight="1">
      <c r="A183" s="38"/>
      <c r="B183" s="39"/>
      <c r="C183" s="197" t="s">
        <v>342</v>
      </c>
      <c r="D183" s="197" t="s">
        <v>121</v>
      </c>
      <c r="E183" s="198" t="s">
        <v>443</v>
      </c>
      <c r="F183" s="199" t="s">
        <v>444</v>
      </c>
      <c r="G183" s="200" t="s">
        <v>254</v>
      </c>
      <c r="H183" s="201">
        <v>840</v>
      </c>
      <c r="I183" s="202"/>
      <c r="J183" s="203">
        <f>ROUND(I183*H183,2)</f>
        <v>0</v>
      </c>
      <c r="K183" s="204"/>
      <c r="L183" s="44"/>
      <c r="M183" s="205" t="s">
        <v>19</v>
      </c>
      <c r="N183" s="206" t="s">
        <v>41</v>
      </c>
      <c r="O183" s="84"/>
      <c r="P183" s="207">
        <f>O183*H183</f>
        <v>0</v>
      </c>
      <c r="Q183" s="207">
        <v>0</v>
      </c>
      <c r="R183" s="207">
        <f>Q183*H183</f>
        <v>0</v>
      </c>
      <c r="S183" s="207">
        <v>0</v>
      </c>
      <c r="T183" s="208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09" t="s">
        <v>119</v>
      </c>
      <c r="AT183" s="209" t="s">
        <v>121</v>
      </c>
      <c r="AU183" s="209" t="s">
        <v>80</v>
      </c>
      <c r="AY183" s="17" t="s">
        <v>120</v>
      </c>
      <c r="BE183" s="210">
        <f>IF(N183="základní",J183,0)</f>
        <v>0</v>
      </c>
      <c r="BF183" s="210">
        <f>IF(N183="snížená",J183,0)</f>
        <v>0</v>
      </c>
      <c r="BG183" s="210">
        <f>IF(N183="zákl. přenesená",J183,0)</f>
        <v>0</v>
      </c>
      <c r="BH183" s="210">
        <f>IF(N183="sníž. přenesená",J183,0)</f>
        <v>0</v>
      </c>
      <c r="BI183" s="210">
        <f>IF(N183="nulová",J183,0)</f>
        <v>0</v>
      </c>
      <c r="BJ183" s="17" t="s">
        <v>78</v>
      </c>
      <c r="BK183" s="210">
        <f>ROUND(I183*H183,2)</f>
        <v>0</v>
      </c>
      <c r="BL183" s="17" t="s">
        <v>119</v>
      </c>
      <c r="BM183" s="209" t="s">
        <v>445</v>
      </c>
    </row>
    <row r="184" s="2" customFormat="1">
      <c r="A184" s="38"/>
      <c r="B184" s="39"/>
      <c r="C184" s="40"/>
      <c r="D184" s="224" t="s">
        <v>192</v>
      </c>
      <c r="E184" s="40"/>
      <c r="F184" s="225" t="s">
        <v>446</v>
      </c>
      <c r="G184" s="40"/>
      <c r="H184" s="40"/>
      <c r="I184" s="226"/>
      <c r="J184" s="40"/>
      <c r="K184" s="40"/>
      <c r="L184" s="44"/>
      <c r="M184" s="227"/>
      <c r="N184" s="228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192</v>
      </c>
      <c r="AU184" s="17" t="s">
        <v>80</v>
      </c>
    </row>
    <row r="185" s="13" customFormat="1">
      <c r="A185" s="13"/>
      <c r="B185" s="229"/>
      <c r="C185" s="230"/>
      <c r="D185" s="231" t="s">
        <v>194</v>
      </c>
      <c r="E185" s="232" t="s">
        <v>19</v>
      </c>
      <c r="F185" s="233" t="s">
        <v>447</v>
      </c>
      <c r="G185" s="230"/>
      <c r="H185" s="234">
        <v>840</v>
      </c>
      <c r="I185" s="235"/>
      <c r="J185" s="230"/>
      <c r="K185" s="230"/>
      <c r="L185" s="236"/>
      <c r="M185" s="237"/>
      <c r="N185" s="238"/>
      <c r="O185" s="238"/>
      <c r="P185" s="238"/>
      <c r="Q185" s="238"/>
      <c r="R185" s="238"/>
      <c r="S185" s="238"/>
      <c r="T185" s="23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0" t="s">
        <v>194</v>
      </c>
      <c r="AU185" s="240" t="s">
        <v>80</v>
      </c>
      <c r="AV185" s="13" t="s">
        <v>80</v>
      </c>
      <c r="AW185" s="13" t="s">
        <v>32</v>
      </c>
      <c r="AX185" s="13" t="s">
        <v>70</v>
      </c>
      <c r="AY185" s="240" t="s">
        <v>120</v>
      </c>
    </row>
    <row r="186" s="14" customFormat="1">
      <c r="A186" s="14"/>
      <c r="B186" s="241"/>
      <c r="C186" s="242"/>
      <c r="D186" s="231" t="s">
        <v>194</v>
      </c>
      <c r="E186" s="243" t="s">
        <v>19</v>
      </c>
      <c r="F186" s="244" t="s">
        <v>278</v>
      </c>
      <c r="G186" s="242"/>
      <c r="H186" s="245">
        <v>840</v>
      </c>
      <c r="I186" s="246"/>
      <c r="J186" s="242"/>
      <c r="K186" s="242"/>
      <c r="L186" s="247"/>
      <c r="M186" s="248"/>
      <c r="N186" s="249"/>
      <c r="O186" s="249"/>
      <c r="P186" s="249"/>
      <c r="Q186" s="249"/>
      <c r="R186" s="249"/>
      <c r="S186" s="249"/>
      <c r="T186" s="250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1" t="s">
        <v>194</v>
      </c>
      <c r="AU186" s="251" t="s">
        <v>80</v>
      </c>
      <c r="AV186" s="14" t="s">
        <v>119</v>
      </c>
      <c r="AW186" s="14" t="s">
        <v>32</v>
      </c>
      <c r="AX186" s="14" t="s">
        <v>78</v>
      </c>
      <c r="AY186" s="251" t="s">
        <v>120</v>
      </c>
    </row>
    <row r="187" s="2" customFormat="1" ht="16.5" customHeight="1">
      <c r="A187" s="38"/>
      <c r="B187" s="39"/>
      <c r="C187" s="252" t="s">
        <v>348</v>
      </c>
      <c r="D187" s="252" t="s">
        <v>330</v>
      </c>
      <c r="E187" s="253" t="s">
        <v>331</v>
      </c>
      <c r="F187" s="254" t="s">
        <v>332</v>
      </c>
      <c r="G187" s="255" t="s">
        <v>333</v>
      </c>
      <c r="H187" s="256">
        <v>21</v>
      </c>
      <c r="I187" s="257"/>
      <c r="J187" s="258">
        <f>ROUND(I187*H187,2)</f>
        <v>0</v>
      </c>
      <c r="K187" s="259"/>
      <c r="L187" s="260"/>
      <c r="M187" s="261" t="s">
        <v>19</v>
      </c>
      <c r="N187" s="262" t="s">
        <v>41</v>
      </c>
      <c r="O187" s="84"/>
      <c r="P187" s="207">
        <f>O187*H187</f>
        <v>0</v>
      </c>
      <c r="Q187" s="207">
        <v>0.001</v>
      </c>
      <c r="R187" s="207">
        <f>Q187*H187</f>
        <v>0.021000000000000001</v>
      </c>
      <c r="S187" s="207">
        <v>0</v>
      </c>
      <c r="T187" s="208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09" t="s">
        <v>149</v>
      </c>
      <c r="AT187" s="209" t="s">
        <v>330</v>
      </c>
      <c r="AU187" s="209" t="s">
        <v>80</v>
      </c>
      <c r="AY187" s="17" t="s">
        <v>120</v>
      </c>
      <c r="BE187" s="210">
        <f>IF(N187="základní",J187,0)</f>
        <v>0</v>
      </c>
      <c r="BF187" s="210">
        <f>IF(N187="snížená",J187,0)</f>
        <v>0</v>
      </c>
      <c r="BG187" s="210">
        <f>IF(N187="zákl. přenesená",J187,0)</f>
        <v>0</v>
      </c>
      <c r="BH187" s="210">
        <f>IF(N187="sníž. přenesená",J187,0)</f>
        <v>0</v>
      </c>
      <c r="BI187" s="210">
        <f>IF(N187="nulová",J187,0)</f>
        <v>0</v>
      </c>
      <c r="BJ187" s="17" t="s">
        <v>78</v>
      </c>
      <c r="BK187" s="210">
        <f>ROUND(I187*H187,2)</f>
        <v>0</v>
      </c>
      <c r="BL187" s="17" t="s">
        <v>119</v>
      </c>
      <c r="BM187" s="209" t="s">
        <v>448</v>
      </c>
    </row>
    <row r="188" s="2" customFormat="1">
      <c r="A188" s="38"/>
      <c r="B188" s="39"/>
      <c r="C188" s="40"/>
      <c r="D188" s="224" t="s">
        <v>192</v>
      </c>
      <c r="E188" s="40"/>
      <c r="F188" s="225" t="s">
        <v>335</v>
      </c>
      <c r="G188" s="40"/>
      <c r="H188" s="40"/>
      <c r="I188" s="226"/>
      <c r="J188" s="40"/>
      <c r="K188" s="40"/>
      <c r="L188" s="44"/>
      <c r="M188" s="227"/>
      <c r="N188" s="228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192</v>
      </c>
      <c r="AU188" s="17" t="s">
        <v>80</v>
      </c>
    </row>
    <row r="189" s="13" customFormat="1">
      <c r="A189" s="13"/>
      <c r="B189" s="229"/>
      <c r="C189" s="230"/>
      <c r="D189" s="231" t="s">
        <v>194</v>
      </c>
      <c r="E189" s="232" t="s">
        <v>19</v>
      </c>
      <c r="F189" s="233" t="s">
        <v>449</v>
      </c>
      <c r="G189" s="230"/>
      <c r="H189" s="234">
        <v>21</v>
      </c>
      <c r="I189" s="235"/>
      <c r="J189" s="230"/>
      <c r="K189" s="230"/>
      <c r="L189" s="236"/>
      <c r="M189" s="237"/>
      <c r="N189" s="238"/>
      <c r="O189" s="238"/>
      <c r="P189" s="238"/>
      <c r="Q189" s="238"/>
      <c r="R189" s="238"/>
      <c r="S189" s="238"/>
      <c r="T189" s="239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0" t="s">
        <v>194</v>
      </c>
      <c r="AU189" s="240" t="s">
        <v>80</v>
      </c>
      <c r="AV189" s="13" t="s">
        <v>80</v>
      </c>
      <c r="AW189" s="13" t="s">
        <v>32</v>
      </c>
      <c r="AX189" s="13" t="s">
        <v>78</v>
      </c>
      <c r="AY189" s="240" t="s">
        <v>120</v>
      </c>
    </row>
    <row r="190" s="2" customFormat="1" ht="21.75" customHeight="1">
      <c r="A190" s="38"/>
      <c r="B190" s="39"/>
      <c r="C190" s="197" t="s">
        <v>354</v>
      </c>
      <c r="D190" s="197" t="s">
        <v>121</v>
      </c>
      <c r="E190" s="198" t="s">
        <v>450</v>
      </c>
      <c r="F190" s="199" t="s">
        <v>451</v>
      </c>
      <c r="G190" s="200" t="s">
        <v>254</v>
      </c>
      <c r="H190" s="201">
        <v>4658</v>
      </c>
      <c r="I190" s="202"/>
      <c r="J190" s="203">
        <f>ROUND(I190*H190,2)</f>
        <v>0</v>
      </c>
      <c r="K190" s="204"/>
      <c r="L190" s="44"/>
      <c r="M190" s="205" t="s">
        <v>19</v>
      </c>
      <c r="N190" s="206" t="s">
        <v>41</v>
      </c>
      <c r="O190" s="84"/>
      <c r="P190" s="207">
        <f>O190*H190</f>
        <v>0</v>
      </c>
      <c r="Q190" s="207">
        <v>0</v>
      </c>
      <c r="R190" s="207">
        <f>Q190*H190</f>
        <v>0</v>
      </c>
      <c r="S190" s="207">
        <v>0</v>
      </c>
      <c r="T190" s="208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09" t="s">
        <v>119</v>
      </c>
      <c r="AT190" s="209" t="s">
        <v>121</v>
      </c>
      <c r="AU190" s="209" t="s">
        <v>80</v>
      </c>
      <c r="AY190" s="17" t="s">
        <v>120</v>
      </c>
      <c r="BE190" s="210">
        <f>IF(N190="základní",J190,0)</f>
        <v>0</v>
      </c>
      <c r="BF190" s="210">
        <f>IF(N190="snížená",J190,0)</f>
        <v>0</v>
      </c>
      <c r="BG190" s="210">
        <f>IF(N190="zákl. přenesená",J190,0)</f>
        <v>0</v>
      </c>
      <c r="BH190" s="210">
        <f>IF(N190="sníž. přenesená",J190,0)</f>
        <v>0</v>
      </c>
      <c r="BI190" s="210">
        <f>IF(N190="nulová",J190,0)</f>
        <v>0</v>
      </c>
      <c r="BJ190" s="17" t="s">
        <v>78</v>
      </c>
      <c r="BK190" s="210">
        <f>ROUND(I190*H190,2)</f>
        <v>0</v>
      </c>
      <c r="BL190" s="17" t="s">
        <v>119</v>
      </c>
      <c r="BM190" s="209" t="s">
        <v>452</v>
      </c>
    </row>
    <row r="191" s="2" customFormat="1">
      <c r="A191" s="38"/>
      <c r="B191" s="39"/>
      <c r="C191" s="40"/>
      <c r="D191" s="224" t="s">
        <v>192</v>
      </c>
      <c r="E191" s="40"/>
      <c r="F191" s="225" t="s">
        <v>453</v>
      </c>
      <c r="G191" s="40"/>
      <c r="H191" s="40"/>
      <c r="I191" s="226"/>
      <c r="J191" s="40"/>
      <c r="K191" s="40"/>
      <c r="L191" s="44"/>
      <c r="M191" s="227"/>
      <c r="N191" s="228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192</v>
      </c>
      <c r="AU191" s="17" t="s">
        <v>80</v>
      </c>
    </row>
    <row r="192" s="13" customFormat="1">
      <c r="A192" s="13"/>
      <c r="B192" s="229"/>
      <c r="C192" s="230"/>
      <c r="D192" s="231" t="s">
        <v>194</v>
      </c>
      <c r="E192" s="232" t="s">
        <v>19</v>
      </c>
      <c r="F192" s="233" t="s">
        <v>454</v>
      </c>
      <c r="G192" s="230"/>
      <c r="H192" s="234">
        <v>3650</v>
      </c>
      <c r="I192" s="235"/>
      <c r="J192" s="230"/>
      <c r="K192" s="230"/>
      <c r="L192" s="236"/>
      <c r="M192" s="237"/>
      <c r="N192" s="238"/>
      <c r="O192" s="238"/>
      <c r="P192" s="238"/>
      <c r="Q192" s="238"/>
      <c r="R192" s="238"/>
      <c r="S192" s="238"/>
      <c r="T192" s="239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0" t="s">
        <v>194</v>
      </c>
      <c r="AU192" s="240" t="s">
        <v>80</v>
      </c>
      <c r="AV192" s="13" t="s">
        <v>80</v>
      </c>
      <c r="AW192" s="13" t="s">
        <v>32</v>
      </c>
      <c r="AX192" s="13" t="s">
        <v>70</v>
      </c>
      <c r="AY192" s="240" t="s">
        <v>120</v>
      </c>
    </row>
    <row r="193" s="13" customFormat="1">
      <c r="A193" s="13"/>
      <c r="B193" s="229"/>
      <c r="C193" s="230"/>
      <c r="D193" s="231" t="s">
        <v>194</v>
      </c>
      <c r="E193" s="232" t="s">
        <v>19</v>
      </c>
      <c r="F193" s="233" t="s">
        <v>455</v>
      </c>
      <c r="G193" s="230"/>
      <c r="H193" s="234">
        <v>1008</v>
      </c>
      <c r="I193" s="235"/>
      <c r="J193" s="230"/>
      <c r="K193" s="230"/>
      <c r="L193" s="236"/>
      <c r="M193" s="237"/>
      <c r="N193" s="238"/>
      <c r="O193" s="238"/>
      <c r="P193" s="238"/>
      <c r="Q193" s="238"/>
      <c r="R193" s="238"/>
      <c r="S193" s="238"/>
      <c r="T193" s="239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0" t="s">
        <v>194</v>
      </c>
      <c r="AU193" s="240" t="s">
        <v>80</v>
      </c>
      <c r="AV193" s="13" t="s">
        <v>80</v>
      </c>
      <c r="AW193" s="13" t="s">
        <v>32</v>
      </c>
      <c r="AX193" s="13" t="s">
        <v>70</v>
      </c>
      <c r="AY193" s="240" t="s">
        <v>120</v>
      </c>
    </row>
    <row r="194" s="14" customFormat="1">
      <c r="A194" s="14"/>
      <c r="B194" s="241"/>
      <c r="C194" s="242"/>
      <c r="D194" s="231" t="s">
        <v>194</v>
      </c>
      <c r="E194" s="243" t="s">
        <v>19</v>
      </c>
      <c r="F194" s="244" t="s">
        <v>278</v>
      </c>
      <c r="G194" s="242"/>
      <c r="H194" s="245">
        <v>4658</v>
      </c>
      <c r="I194" s="246"/>
      <c r="J194" s="242"/>
      <c r="K194" s="242"/>
      <c r="L194" s="247"/>
      <c r="M194" s="248"/>
      <c r="N194" s="249"/>
      <c r="O194" s="249"/>
      <c r="P194" s="249"/>
      <c r="Q194" s="249"/>
      <c r="R194" s="249"/>
      <c r="S194" s="249"/>
      <c r="T194" s="250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1" t="s">
        <v>194</v>
      </c>
      <c r="AU194" s="251" t="s">
        <v>80</v>
      </c>
      <c r="AV194" s="14" t="s">
        <v>119</v>
      </c>
      <c r="AW194" s="14" t="s">
        <v>32</v>
      </c>
      <c r="AX194" s="14" t="s">
        <v>78</v>
      </c>
      <c r="AY194" s="251" t="s">
        <v>120</v>
      </c>
    </row>
    <row r="195" s="2" customFormat="1" ht="24.15" customHeight="1">
      <c r="A195" s="38"/>
      <c r="B195" s="39"/>
      <c r="C195" s="197" t="s">
        <v>360</v>
      </c>
      <c r="D195" s="197" t="s">
        <v>121</v>
      </c>
      <c r="E195" s="198" t="s">
        <v>456</v>
      </c>
      <c r="F195" s="199" t="s">
        <v>457</v>
      </c>
      <c r="G195" s="200" t="s">
        <v>254</v>
      </c>
      <c r="H195" s="201">
        <v>2374</v>
      </c>
      <c r="I195" s="202"/>
      <c r="J195" s="203">
        <f>ROUND(I195*H195,2)</f>
        <v>0</v>
      </c>
      <c r="K195" s="204"/>
      <c r="L195" s="44"/>
      <c r="M195" s="205" t="s">
        <v>19</v>
      </c>
      <c r="N195" s="206" t="s">
        <v>41</v>
      </c>
      <c r="O195" s="84"/>
      <c r="P195" s="207">
        <f>O195*H195</f>
        <v>0</v>
      </c>
      <c r="Q195" s="207">
        <v>0</v>
      </c>
      <c r="R195" s="207">
        <f>Q195*H195</f>
        <v>0</v>
      </c>
      <c r="S195" s="207">
        <v>0</v>
      </c>
      <c r="T195" s="208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09" t="s">
        <v>119</v>
      </c>
      <c r="AT195" s="209" t="s">
        <v>121</v>
      </c>
      <c r="AU195" s="209" t="s">
        <v>80</v>
      </c>
      <c r="AY195" s="17" t="s">
        <v>120</v>
      </c>
      <c r="BE195" s="210">
        <f>IF(N195="základní",J195,0)</f>
        <v>0</v>
      </c>
      <c r="BF195" s="210">
        <f>IF(N195="snížená",J195,0)</f>
        <v>0</v>
      </c>
      <c r="BG195" s="210">
        <f>IF(N195="zákl. přenesená",J195,0)</f>
        <v>0</v>
      </c>
      <c r="BH195" s="210">
        <f>IF(N195="sníž. přenesená",J195,0)</f>
        <v>0</v>
      </c>
      <c r="BI195" s="210">
        <f>IF(N195="nulová",J195,0)</f>
        <v>0</v>
      </c>
      <c r="BJ195" s="17" t="s">
        <v>78</v>
      </c>
      <c r="BK195" s="210">
        <f>ROUND(I195*H195,2)</f>
        <v>0</v>
      </c>
      <c r="BL195" s="17" t="s">
        <v>119</v>
      </c>
      <c r="BM195" s="209" t="s">
        <v>458</v>
      </c>
    </row>
    <row r="196" s="2" customFormat="1">
      <c r="A196" s="38"/>
      <c r="B196" s="39"/>
      <c r="C196" s="40"/>
      <c r="D196" s="224" t="s">
        <v>192</v>
      </c>
      <c r="E196" s="40"/>
      <c r="F196" s="225" t="s">
        <v>459</v>
      </c>
      <c r="G196" s="40"/>
      <c r="H196" s="40"/>
      <c r="I196" s="226"/>
      <c r="J196" s="40"/>
      <c r="K196" s="40"/>
      <c r="L196" s="44"/>
      <c r="M196" s="227"/>
      <c r="N196" s="228"/>
      <c r="O196" s="84"/>
      <c r="P196" s="84"/>
      <c r="Q196" s="84"/>
      <c r="R196" s="84"/>
      <c r="S196" s="84"/>
      <c r="T196" s="85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192</v>
      </c>
      <c r="AU196" s="17" t="s">
        <v>80</v>
      </c>
    </row>
    <row r="197" s="13" customFormat="1">
      <c r="A197" s="13"/>
      <c r="B197" s="229"/>
      <c r="C197" s="230"/>
      <c r="D197" s="231" t="s">
        <v>194</v>
      </c>
      <c r="E197" s="232" t="s">
        <v>19</v>
      </c>
      <c r="F197" s="233" t="s">
        <v>460</v>
      </c>
      <c r="G197" s="230"/>
      <c r="H197" s="234">
        <v>1534</v>
      </c>
      <c r="I197" s="235"/>
      <c r="J197" s="230"/>
      <c r="K197" s="230"/>
      <c r="L197" s="236"/>
      <c r="M197" s="237"/>
      <c r="N197" s="238"/>
      <c r="O197" s="238"/>
      <c r="P197" s="238"/>
      <c r="Q197" s="238"/>
      <c r="R197" s="238"/>
      <c r="S197" s="238"/>
      <c r="T197" s="239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0" t="s">
        <v>194</v>
      </c>
      <c r="AU197" s="240" t="s">
        <v>80</v>
      </c>
      <c r="AV197" s="13" t="s">
        <v>80</v>
      </c>
      <c r="AW197" s="13" t="s">
        <v>32</v>
      </c>
      <c r="AX197" s="13" t="s">
        <v>70</v>
      </c>
      <c r="AY197" s="240" t="s">
        <v>120</v>
      </c>
    </row>
    <row r="198" s="13" customFormat="1">
      <c r="A198" s="13"/>
      <c r="B198" s="229"/>
      <c r="C198" s="230"/>
      <c r="D198" s="231" t="s">
        <v>194</v>
      </c>
      <c r="E198" s="232" t="s">
        <v>19</v>
      </c>
      <c r="F198" s="233" t="s">
        <v>447</v>
      </c>
      <c r="G198" s="230"/>
      <c r="H198" s="234">
        <v>840</v>
      </c>
      <c r="I198" s="235"/>
      <c r="J198" s="230"/>
      <c r="K198" s="230"/>
      <c r="L198" s="236"/>
      <c r="M198" s="237"/>
      <c r="N198" s="238"/>
      <c r="O198" s="238"/>
      <c r="P198" s="238"/>
      <c r="Q198" s="238"/>
      <c r="R198" s="238"/>
      <c r="S198" s="238"/>
      <c r="T198" s="239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0" t="s">
        <v>194</v>
      </c>
      <c r="AU198" s="240" t="s">
        <v>80</v>
      </c>
      <c r="AV198" s="13" t="s">
        <v>80</v>
      </c>
      <c r="AW198" s="13" t="s">
        <v>32</v>
      </c>
      <c r="AX198" s="13" t="s">
        <v>70</v>
      </c>
      <c r="AY198" s="240" t="s">
        <v>120</v>
      </c>
    </row>
    <row r="199" s="14" customFormat="1">
      <c r="A199" s="14"/>
      <c r="B199" s="241"/>
      <c r="C199" s="242"/>
      <c r="D199" s="231" t="s">
        <v>194</v>
      </c>
      <c r="E199" s="243" t="s">
        <v>19</v>
      </c>
      <c r="F199" s="244" t="s">
        <v>278</v>
      </c>
      <c r="G199" s="242"/>
      <c r="H199" s="245">
        <v>2374</v>
      </c>
      <c r="I199" s="246"/>
      <c r="J199" s="242"/>
      <c r="K199" s="242"/>
      <c r="L199" s="247"/>
      <c r="M199" s="248"/>
      <c r="N199" s="249"/>
      <c r="O199" s="249"/>
      <c r="P199" s="249"/>
      <c r="Q199" s="249"/>
      <c r="R199" s="249"/>
      <c r="S199" s="249"/>
      <c r="T199" s="250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1" t="s">
        <v>194</v>
      </c>
      <c r="AU199" s="251" t="s">
        <v>80</v>
      </c>
      <c r="AV199" s="14" t="s">
        <v>119</v>
      </c>
      <c r="AW199" s="14" t="s">
        <v>32</v>
      </c>
      <c r="AX199" s="14" t="s">
        <v>78</v>
      </c>
      <c r="AY199" s="251" t="s">
        <v>120</v>
      </c>
    </row>
    <row r="200" s="2" customFormat="1" ht="24.15" customHeight="1">
      <c r="A200" s="38"/>
      <c r="B200" s="39"/>
      <c r="C200" s="197" t="s">
        <v>367</v>
      </c>
      <c r="D200" s="197" t="s">
        <v>121</v>
      </c>
      <c r="E200" s="198" t="s">
        <v>461</v>
      </c>
      <c r="F200" s="199" t="s">
        <v>462</v>
      </c>
      <c r="G200" s="200" t="s">
        <v>254</v>
      </c>
      <c r="H200" s="201">
        <v>840</v>
      </c>
      <c r="I200" s="202"/>
      <c r="J200" s="203">
        <f>ROUND(I200*H200,2)</f>
        <v>0</v>
      </c>
      <c r="K200" s="204"/>
      <c r="L200" s="44"/>
      <c r="M200" s="205" t="s">
        <v>19</v>
      </c>
      <c r="N200" s="206" t="s">
        <v>41</v>
      </c>
      <c r="O200" s="84"/>
      <c r="P200" s="207">
        <f>O200*H200</f>
        <v>0</v>
      </c>
      <c r="Q200" s="207">
        <v>0</v>
      </c>
      <c r="R200" s="207">
        <f>Q200*H200</f>
        <v>0</v>
      </c>
      <c r="S200" s="207">
        <v>0</v>
      </c>
      <c r="T200" s="208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09" t="s">
        <v>119</v>
      </c>
      <c r="AT200" s="209" t="s">
        <v>121</v>
      </c>
      <c r="AU200" s="209" t="s">
        <v>80</v>
      </c>
      <c r="AY200" s="17" t="s">
        <v>120</v>
      </c>
      <c r="BE200" s="210">
        <f>IF(N200="základní",J200,0)</f>
        <v>0</v>
      </c>
      <c r="BF200" s="210">
        <f>IF(N200="snížená",J200,0)</f>
        <v>0</v>
      </c>
      <c r="BG200" s="210">
        <f>IF(N200="zákl. přenesená",J200,0)</f>
        <v>0</v>
      </c>
      <c r="BH200" s="210">
        <f>IF(N200="sníž. přenesená",J200,0)</f>
        <v>0</v>
      </c>
      <c r="BI200" s="210">
        <f>IF(N200="nulová",J200,0)</f>
        <v>0</v>
      </c>
      <c r="BJ200" s="17" t="s">
        <v>78</v>
      </c>
      <c r="BK200" s="210">
        <f>ROUND(I200*H200,2)</f>
        <v>0</v>
      </c>
      <c r="BL200" s="17" t="s">
        <v>119</v>
      </c>
      <c r="BM200" s="209" t="s">
        <v>463</v>
      </c>
    </row>
    <row r="201" s="2" customFormat="1">
      <c r="A201" s="38"/>
      <c r="B201" s="39"/>
      <c r="C201" s="40"/>
      <c r="D201" s="224" t="s">
        <v>192</v>
      </c>
      <c r="E201" s="40"/>
      <c r="F201" s="225" t="s">
        <v>464</v>
      </c>
      <c r="G201" s="40"/>
      <c r="H201" s="40"/>
      <c r="I201" s="226"/>
      <c r="J201" s="40"/>
      <c r="K201" s="40"/>
      <c r="L201" s="44"/>
      <c r="M201" s="227"/>
      <c r="N201" s="228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192</v>
      </c>
      <c r="AU201" s="17" t="s">
        <v>80</v>
      </c>
    </row>
    <row r="202" s="13" customFormat="1">
      <c r="A202" s="13"/>
      <c r="B202" s="229"/>
      <c r="C202" s="230"/>
      <c r="D202" s="231" t="s">
        <v>194</v>
      </c>
      <c r="E202" s="232" t="s">
        <v>19</v>
      </c>
      <c r="F202" s="233" t="s">
        <v>447</v>
      </c>
      <c r="G202" s="230"/>
      <c r="H202" s="234">
        <v>840</v>
      </c>
      <c r="I202" s="235"/>
      <c r="J202" s="230"/>
      <c r="K202" s="230"/>
      <c r="L202" s="236"/>
      <c r="M202" s="237"/>
      <c r="N202" s="238"/>
      <c r="O202" s="238"/>
      <c r="P202" s="238"/>
      <c r="Q202" s="238"/>
      <c r="R202" s="238"/>
      <c r="S202" s="238"/>
      <c r="T202" s="239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0" t="s">
        <v>194</v>
      </c>
      <c r="AU202" s="240" t="s">
        <v>80</v>
      </c>
      <c r="AV202" s="13" t="s">
        <v>80</v>
      </c>
      <c r="AW202" s="13" t="s">
        <v>32</v>
      </c>
      <c r="AX202" s="13" t="s">
        <v>70</v>
      </c>
      <c r="AY202" s="240" t="s">
        <v>120</v>
      </c>
    </row>
    <row r="203" s="14" customFormat="1">
      <c r="A203" s="14"/>
      <c r="B203" s="241"/>
      <c r="C203" s="242"/>
      <c r="D203" s="231" t="s">
        <v>194</v>
      </c>
      <c r="E203" s="243" t="s">
        <v>19</v>
      </c>
      <c r="F203" s="244" t="s">
        <v>278</v>
      </c>
      <c r="G203" s="242"/>
      <c r="H203" s="245">
        <v>840</v>
      </c>
      <c r="I203" s="246"/>
      <c r="J203" s="242"/>
      <c r="K203" s="242"/>
      <c r="L203" s="247"/>
      <c r="M203" s="248"/>
      <c r="N203" s="249"/>
      <c r="O203" s="249"/>
      <c r="P203" s="249"/>
      <c r="Q203" s="249"/>
      <c r="R203" s="249"/>
      <c r="S203" s="249"/>
      <c r="T203" s="250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1" t="s">
        <v>194</v>
      </c>
      <c r="AU203" s="251" t="s">
        <v>80</v>
      </c>
      <c r="AV203" s="14" t="s">
        <v>119</v>
      </c>
      <c r="AW203" s="14" t="s">
        <v>32</v>
      </c>
      <c r="AX203" s="14" t="s">
        <v>78</v>
      </c>
      <c r="AY203" s="251" t="s">
        <v>120</v>
      </c>
    </row>
    <row r="204" s="2" customFormat="1" ht="16.5" customHeight="1">
      <c r="A204" s="38"/>
      <c r="B204" s="39"/>
      <c r="C204" s="197" t="s">
        <v>465</v>
      </c>
      <c r="D204" s="197" t="s">
        <v>121</v>
      </c>
      <c r="E204" s="198" t="s">
        <v>466</v>
      </c>
      <c r="F204" s="199" t="s">
        <v>467</v>
      </c>
      <c r="G204" s="200" t="s">
        <v>267</v>
      </c>
      <c r="H204" s="201">
        <v>119.02500000000001</v>
      </c>
      <c r="I204" s="202"/>
      <c r="J204" s="203">
        <f>ROUND(I204*H204,2)</f>
        <v>0</v>
      </c>
      <c r="K204" s="204"/>
      <c r="L204" s="44"/>
      <c r="M204" s="205" t="s">
        <v>19</v>
      </c>
      <c r="N204" s="206" t="s">
        <v>41</v>
      </c>
      <c r="O204" s="84"/>
      <c r="P204" s="207">
        <f>O204*H204</f>
        <v>0</v>
      </c>
      <c r="Q204" s="207">
        <v>0</v>
      </c>
      <c r="R204" s="207">
        <f>Q204*H204</f>
        <v>0</v>
      </c>
      <c r="S204" s="207">
        <v>0</v>
      </c>
      <c r="T204" s="208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09" t="s">
        <v>119</v>
      </c>
      <c r="AT204" s="209" t="s">
        <v>121</v>
      </c>
      <c r="AU204" s="209" t="s">
        <v>80</v>
      </c>
      <c r="AY204" s="17" t="s">
        <v>120</v>
      </c>
      <c r="BE204" s="210">
        <f>IF(N204="základní",J204,0)</f>
        <v>0</v>
      </c>
      <c r="BF204" s="210">
        <f>IF(N204="snížená",J204,0)</f>
        <v>0</v>
      </c>
      <c r="BG204" s="210">
        <f>IF(N204="zákl. přenesená",J204,0)</f>
        <v>0</v>
      </c>
      <c r="BH204" s="210">
        <f>IF(N204="sníž. přenesená",J204,0)</f>
        <v>0</v>
      </c>
      <c r="BI204" s="210">
        <f>IF(N204="nulová",J204,0)</f>
        <v>0</v>
      </c>
      <c r="BJ204" s="17" t="s">
        <v>78</v>
      </c>
      <c r="BK204" s="210">
        <f>ROUND(I204*H204,2)</f>
        <v>0</v>
      </c>
      <c r="BL204" s="17" t="s">
        <v>119</v>
      </c>
      <c r="BM204" s="209" t="s">
        <v>468</v>
      </c>
    </row>
    <row r="205" s="2" customFormat="1">
      <c r="A205" s="38"/>
      <c r="B205" s="39"/>
      <c r="C205" s="40"/>
      <c r="D205" s="224" t="s">
        <v>192</v>
      </c>
      <c r="E205" s="40"/>
      <c r="F205" s="225" t="s">
        <v>469</v>
      </c>
      <c r="G205" s="40"/>
      <c r="H205" s="40"/>
      <c r="I205" s="226"/>
      <c r="J205" s="40"/>
      <c r="K205" s="40"/>
      <c r="L205" s="44"/>
      <c r="M205" s="227"/>
      <c r="N205" s="228"/>
      <c r="O205" s="84"/>
      <c r="P205" s="84"/>
      <c r="Q205" s="84"/>
      <c r="R205" s="84"/>
      <c r="S205" s="84"/>
      <c r="T205" s="85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192</v>
      </c>
      <c r="AU205" s="17" t="s">
        <v>80</v>
      </c>
    </row>
    <row r="206" s="13" customFormat="1">
      <c r="A206" s="13"/>
      <c r="B206" s="229"/>
      <c r="C206" s="230"/>
      <c r="D206" s="231" t="s">
        <v>194</v>
      </c>
      <c r="E206" s="232" t="s">
        <v>19</v>
      </c>
      <c r="F206" s="233" t="s">
        <v>470</v>
      </c>
      <c r="G206" s="230"/>
      <c r="H206" s="234">
        <v>119.02500000000001</v>
      </c>
      <c r="I206" s="235"/>
      <c r="J206" s="230"/>
      <c r="K206" s="230"/>
      <c r="L206" s="236"/>
      <c r="M206" s="237"/>
      <c r="N206" s="238"/>
      <c r="O206" s="238"/>
      <c r="P206" s="238"/>
      <c r="Q206" s="238"/>
      <c r="R206" s="238"/>
      <c r="S206" s="238"/>
      <c r="T206" s="239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0" t="s">
        <v>194</v>
      </c>
      <c r="AU206" s="240" t="s">
        <v>80</v>
      </c>
      <c r="AV206" s="13" t="s">
        <v>80</v>
      </c>
      <c r="AW206" s="13" t="s">
        <v>32</v>
      </c>
      <c r="AX206" s="13" t="s">
        <v>78</v>
      </c>
      <c r="AY206" s="240" t="s">
        <v>120</v>
      </c>
    </row>
    <row r="207" s="11" customFormat="1" ht="22.8" customHeight="1">
      <c r="A207" s="11"/>
      <c r="B207" s="183"/>
      <c r="C207" s="184"/>
      <c r="D207" s="185" t="s">
        <v>69</v>
      </c>
      <c r="E207" s="222" t="s">
        <v>80</v>
      </c>
      <c r="F207" s="222" t="s">
        <v>471</v>
      </c>
      <c r="G207" s="184"/>
      <c r="H207" s="184"/>
      <c r="I207" s="187"/>
      <c r="J207" s="223">
        <f>BK207</f>
        <v>0</v>
      </c>
      <c r="K207" s="184"/>
      <c r="L207" s="189"/>
      <c r="M207" s="190"/>
      <c r="N207" s="191"/>
      <c r="O207" s="191"/>
      <c r="P207" s="192">
        <f>SUM(P208:P210)</f>
        <v>0</v>
      </c>
      <c r="Q207" s="191"/>
      <c r="R207" s="192">
        <f>SUM(R208:R210)</f>
        <v>0.028000000000000001</v>
      </c>
      <c r="S207" s="191"/>
      <c r="T207" s="193">
        <f>SUM(T208:T210)</f>
        <v>0</v>
      </c>
      <c r="U207" s="11"/>
      <c r="V207" s="11"/>
      <c r="W207" s="11"/>
      <c r="X207" s="11"/>
      <c r="Y207" s="11"/>
      <c r="Z207" s="11"/>
      <c r="AA207" s="11"/>
      <c r="AB207" s="11"/>
      <c r="AC207" s="11"/>
      <c r="AD207" s="11"/>
      <c r="AE207" s="11"/>
      <c r="AR207" s="194" t="s">
        <v>78</v>
      </c>
      <c r="AT207" s="195" t="s">
        <v>69</v>
      </c>
      <c r="AU207" s="195" t="s">
        <v>78</v>
      </c>
      <c r="AY207" s="194" t="s">
        <v>120</v>
      </c>
      <c r="BK207" s="196">
        <f>SUM(BK208:BK210)</f>
        <v>0</v>
      </c>
    </row>
    <row r="208" s="2" customFormat="1" ht="16.5" customHeight="1">
      <c r="A208" s="38"/>
      <c r="B208" s="39"/>
      <c r="C208" s="197" t="s">
        <v>472</v>
      </c>
      <c r="D208" s="197" t="s">
        <v>121</v>
      </c>
      <c r="E208" s="198" t="s">
        <v>473</v>
      </c>
      <c r="F208" s="199" t="s">
        <v>474</v>
      </c>
      <c r="G208" s="200" t="s">
        <v>254</v>
      </c>
      <c r="H208" s="201">
        <v>28</v>
      </c>
      <c r="I208" s="202"/>
      <c r="J208" s="203">
        <f>ROUND(I208*H208,2)</f>
        <v>0</v>
      </c>
      <c r="K208" s="204"/>
      <c r="L208" s="44"/>
      <c r="M208" s="205" t="s">
        <v>19</v>
      </c>
      <c r="N208" s="206" t="s">
        <v>41</v>
      </c>
      <c r="O208" s="84"/>
      <c r="P208" s="207">
        <f>O208*H208</f>
        <v>0</v>
      </c>
      <c r="Q208" s="207">
        <v>0.001</v>
      </c>
      <c r="R208" s="207">
        <f>Q208*H208</f>
        <v>0.028000000000000001</v>
      </c>
      <c r="S208" s="207">
        <v>0</v>
      </c>
      <c r="T208" s="208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09" t="s">
        <v>119</v>
      </c>
      <c r="AT208" s="209" t="s">
        <v>121</v>
      </c>
      <c r="AU208" s="209" t="s">
        <v>80</v>
      </c>
      <c r="AY208" s="17" t="s">
        <v>120</v>
      </c>
      <c r="BE208" s="210">
        <f>IF(N208="základní",J208,0)</f>
        <v>0</v>
      </c>
      <c r="BF208" s="210">
        <f>IF(N208="snížená",J208,0)</f>
        <v>0</v>
      </c>
      <c r="BG208" s="210">
        <f>IF(N208="zákl. přenesená",J208,0)</f>
        <v>0</v>
      </c>
      <c r="BH208" s="210">
        <f>IF(N208="sníž. přenesená",J208,0)</f>
        <v>0</v>
      </c>
      <c r="BI208" s="210">
        <f>IF(N208="nulová",J208,0)</f>
        <v>0</v>
      </c>
      <c r="BJ208" s="17" t="s">
        <v>78</v>
      </c>
      <c r="BK208" s="210">
        <f>ROUND(I208*H208,2)</f>
        <v>0</v>
      </c>
      <c r="BL208" s="17" t="s">
        <v>119</v>
      </c>
      <c r="BM208" s="209" t="s">
        <v>475</v>
      </c>
    </row>
    <row r="209" s="2" customFormat="1">
      <c r="A209" s="38"/>
      <c r="B209" s="39"/>
      <c r="C209" s="40"/>
      <c r="D209" s="224" t="s">
        <v>192</v>
      </c>
      <c r="E209" s="40"/>
      <c r="F209" s="225" t="s">
        <v>476</v>
      </c>
      <c r="G209" s="40"/>
      <c r="H209" s="40"/>
      <c r="I209" s="226"/>
      <c r="J209" s="40"/>
      <c r="K209" s="40"/>
      <c r="L209" s="44"/>
      <c r="M209" s="227"/>
      <c r="N209" s="228"/>
      <c r="O209" s="84"/>
      <c r="P209" s="84"/>
      <c r="Q209" s="84"/>
      <c r="R209" s="84"/>
      <c r="S209" s="84"/>
      <c r="T209" s="85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192</v>
      </c>
      <c r="AU209" s="17" t="s">
        <v>80</v>
      </c>
    </row>
    <row r="210" s="13" customFormat="1">
      <c r="A210" s="13"/>
      <c r="B210" s="229"/>
      <c r="C210" s="230"/>
      <c r="D210" s="231" t="s">
        <v>194</v>
      </c>
      <c r="E210" s="232" t="s">
        <v>19</v>
      </c>
      <c r="F210" s="233" t="s">
        <v>477</v>
      </c>
      <c r="G210" s="230"/>
      <c r="H210" s="234">
        <v>28</v>
      </c>
      <c r="I210" s="235"/>
      <c r="J210" s="230"/>
      <c r="K210" s="230"/>
      <c r="L210" s="236"/>
      <c r="M210" s="237"/>
      <c r="N210" s="238"/>
      <c r="O210" s="238"/>
      <c r="P210" s="238"/>
      <c r="Q210" s="238"/>
      <c r="R210" s="238"/>
      <c r="S210" s="238"/>
      <c r="T210" s="239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0" t="s">
        <v>194</v>
      </c>
      <c r="AU210" s="240" t="s">
        <v>80</v>
      </c>
      <c r="AV210" s="13" t="s">
        <v>80</v>
      </c>
      <c r="AW210" s="13" t="s">
        <v>32</v>
      </c>
      <c r="AX210" s="13" t="s">
        <v>78</v>
      </c>
      <c r="AY210" s="240" t="s">
        <v>120</v>
      </c>
    </row>
    <row r="211" s="11" customFormat="1" ht="22.8" customHeight="1">
      <c r="A211" s="11"/>
      <c r="B211" s="183"/>
      <c r="C211" s="184"/>
      <c r="D211" s="185" t="s">
        <v>69</v>
      </c>
      <c r="E211" s="222" t="s">
        <v>119</v>
      </c>
      <c r="F211" s="222" t="s">
        <v>478</v>
      </c>
      <c r="G211" s="184"/>
      <c r="H211" s="184"/>
      <c r="I211" s="187"/>
      <c r="J211" s="223">
        <f>BK211</f>
        <v>0</v>
      </c>
      <c r="K211" s="184"/>
      <c r="L211" s="189"/>
      <c r="M211" s="190"/>
      <c r="N211" s="191"/>
      <c r="O211" s="191"/>
      <c r="P211" s="192">
        <f>SUM(P212:P241)</f>
        <v>0</v>
      </c>
      <c r="Q211" s="191"/>
      <c r="R211" s="192">
        <f>SUM(R212:R241)</f>
        <v>1822.5514896</v>
      </c>
      <c r="S211" s="191"/>
      <c r="T211" s="193">
        <f>SUM(T212:T241)</f>
        <v>0</v>
      </c>
      <c r="U211" s="11"/>
      <c r="V211" s="11"/>
      <c r="W211" s="11"/>
      <c r="X211" s="11"/>
      <c r="Y211" s="11"/>
      <c r="Z211" s="11"/>
      <c r="AA211" s="11"/>
      <c r="AB211" s="11"/>
      <c r="AC211" s="11"/>
      <c r="AD211" s="11"/>
      <c r="AE211" s="11"/>
      <c r="AR211" s="194" t="s">
        <v>78</v>
      </c>
      <c r="AT211" s="195" t="s">
        <v>69</v>
      </c>
      <c r="AU211" s="195" t="s">
        <v>78</v>
      </c>
      <c r="AY211" s="194" t="s">
        <v>120</v>
      </c>
      <c r="BK211" s="196">
        <f>SUM(BK212:BK241)</f>
        <v>0</v>
      </c>
    </row>
    <row r="212" s="2" customFormat="1" ht="24.15" customHeight="1">
      <c r="A212" s="38"/>
      <c r="B212" s="39"/>
      <c r="C212" s="197" t="s">
        <v>479</v>
      </c>
      <c r="D212" s="197" t="s">
        <v>121</v>
      </c>
      <c r="E212" s="198" t="s">
        <v>480</v>
      </c>
      <c r="F212" s="199" t="s">
        <v>481</v>
      </c>
      <c r="G212" s="200" t="s">
        <v>267</v>
      </c>
      <c r="H212" s="201">
        <v>164.91999999999999</v>
      </c>
      <c r="I212" s="202"/>
      <c r="J212" s="203">
        <f>ROUND(I212*H212,2)</f>
        <v>0</v>
      </c>
      <c r="K212" s="204"/>
      <c r="L212" s="44"/>
      <c r="M212" s="205" t="s">
        <v>19</v>
      </c>
      <c r="N212" s="206" t="s">
        <v>41</v>
      </c>
      <c r="O212" s="84"/>
      <c r="P212" s="207">
        <f>O212*H212</f>
        <v>0</v>
      </c>
      <c r="Q212" s="207">
        <v>1.8899999999999999</v>
      </c>
      <c r="R212" s="207">
        <f>Q212*H212</f>
        <v>311.69879999999995</v>
      </c>
      <c r="S212" s="207">
        <v>0</v>
      </c>
      <c r="T212" s="208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09" t="s">
        <v>119</v>
      </c>
      <c r="AT212" s="209" t="s">
        <v>121</v>
      </c>
      <c r="AU212" s="209" t="s">
        <v>80</v>
      </c>
      <c r="AY212" s="17" t="s">
        <v>120</v>
      </c>
      <c r="BE212" s="210">
        <f>IF(N212="základní",J212,0)</f>
        <v>0</v>
      </c>
      <c r="BF212" s="210">
        <f>IF(N212="snížená",J212,0)</f>
        <v>0</v>
      </c>
      <c r="BG212" s="210">
        <f>IF(N212="zákl. přenesená",J212,0)</f>
        <v>0</v>
      </c>
      <c r="BH212" s="210">
        <f>IF(N212="sníž. přenesená",J212,0)</f>
        <v>0</v>
      </c>
      <c r="BI212" s="210">
        <f>IF(N212="nulová",J212,0)</f>
        <v>0</v>
      </c>
      <c r="BJ212" s="17" t="s">
        <v>78</v>
      </c>
      <c r="BK212" s="210">
        <f>ROUND(I212*H212,2)</f>
        <v>0</v>
      </c>
      <c r="BL212" s="17" t="s">
        <v>119</v>
      </c>
      <c r="BM212" s="209" t="s">
        <v>482</v>
      </c>
    </row>
    <row r="213" s="2" customFormat="1">
      <c r="A213" s="38"/>
      <c r="B213" s="39"/>
      <c r="C213" s="40"/>
      <c r="D213" s="224" t="s">
        <v>192</v>
      </c>
      <c r="E213" s="40"/>
      <c r="F213" s="225" t="s">
        <v>483</v>
      </c>
      <c r="G213" s="40"/>
      <c r="H213" s="40"/>
      <c r="I213" s="226"/>
      <c r="J213" s="40"/>
      <c r="K213" s="40"/>
      <c r="L213" s="44"/>
      <c r="M213" s="227"/>
      <c r="N213" s="228"/>
      <c r="O213" s="84"/>
      <c r="P213" s="84"/>
      <c r="Q213" s="84"/>
      <c r="R213" s="84"/>
      <c r="S213" s="84"/>
      <c r="T213" s="85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192</v>
      </c>
      <c r="AU213" s="17" t="s">
        <v>80</v>
      </c>
    </row>
    <row r="214" s="13" customFormat="1">
      <c r="A214" s="13"/>
      <c r="B214" s="229"/>
      <c r="C214" s="230"/>
      <c r="D214" s="231" t="s">
        <v>194</v>
      </c>
      <c r="E214" s="232" t="s">
        <v>19</v>
      </c>
      <c r="F214" s="233" t="s">
        <v>484</v>
      </c>
      <c r="G214" s="230"/>
      <c r="H214" s="234">
        <v>164.91999999999999</v>
      </c>
      <c r="I214" s="235"/>
      <c r="J214" s="230"/>
      <c r="K214" s="230"/>
      <c r="L214" s="236"/>
      <c r="M214" s="237"/>
      <c r="N214" s="238"/>
      <c r="O214" s="238"/>
      <c r="P214" s="238"/>
      <c r="Q214" s="238"/>
      <c r="R214" s="238"/>
      <c r="S214" s="238"/>
      <c r="T214" s="239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0" t="s">
        <v>194</v>
      </c>
      <c r="AU214" s="240" t="s">
        <v>80</v>
      </c>
      <c r="AV214" s="13" t="s">
        <v>80</v>
      </c>
      <c r="AW214" s="13" t="s">
        <v>32</v>
      </c>
      <c r="AX214" s="13" t="s">
        <v>78</v>
      </c>
      <c r="AY214" s="240" t="s">
        <v>120</v>
      </c>
    </row>
    <row r="215" s="2" customFormat="1" ht="24.15" customHeight="1">
      <c r="A215" s="38"/>
      <c r="B215" s="39"/>
      <c r="C215" s="197" t="s">
        <v>485</v>
      </c>
      <c r="D215" s="197" t="s">
        <v>121</v>
      </c>
      <c r="E215" s="198" t="s">
        <v>486</v>
      </c>
      <c r="F215" s="199" t="s">
        <v>487</v>
      </c>
      <c r="G215" s="200" t="s">
        <v>267</v>
      </c>
      <c r="H215" s="201">
        <v>177.34</v>
      </c>
      <c r="I215" s="202"/>
      <c r="J215" s="203">
        <f>ROUND(I215*H215,2)</f>
        <v>0</v>
      </c>
      <c r="K215" s="204"/>
      <c r="L215" s="44"/>
      <c r="M215" s="205" t="s">
        <v>19</v>
      </c>
      <c r="N215" s="206" t="s">
        <v>41</v>
      </c>
      <c r="O215" s="84"/>
      <c r="P215" s="207">
        <f>O215*H215</f>
        <v>0</v>
      </c>
      <c r="Q215" s="207">
        <v>2.25</v>
      </c>
      <c r="R215" s="207">
        <f>Q215*H215</f>
        <v>399.01499999999999</v>
      </c>
      <c r="S215" s="207">
        <v>0</v>
      </c>
      <c r="T215" s="208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09" t="s">
        <v>119</v>
      </c>
      <c r="AT215" s="209" t="s">
        <v>121</v>
      </c>
      <c r="AU215" s="209" t="s">
        <v>80</v>
      </c>
      <c r="AY215" s="17" t="s">
        <v>120</v>
      </c>
      <c r="BE215" s="210">
        <f>IF(N215="základní",J215,0)</f>
        <v>0</v>
      </c>
      <c r="BF215" s="210">
        <f>IF(N215="snížená",J215,0)</f>
        <v>0</v>
      </c>
      <c r="BG215" s="210">
        <f>IF(N215="zákl. přenesená",J215,0)</f>
        <v>0</v>
      </c>
      <c r="BH215" s="210">
        <f>IF(N215="sníž. přenesená",J215,0)</f>
        <v>0</v>
      </c>
      <c r="BI215" s="210">
        <f>IF(N215="nulová",J215,0)</f>
        <v>0</v>
      </c>
      <c r="BJ215" s="17" t="s">
        <v>78</v>
      </c>
      <c r="BK215" s="210">
        <f>ROUND(I215*H215,2)</f>
        <v>0</v>
      </c>
      <c r="BL215" s="17" t="s">
        <v>119</v>
      </c>
      <c r="BM215" s="209" t="s">
        <v>488</v>
      </c>
    </row>
    <row r="216" s="2" customFormat="1">
      <c r="A216" s="38"/>
      <c r="B216" s="39"/>
      <c r="C216" s="40"/>
      <c r="D216" s="224" t="s">
        <v>192</v>
      </c>
      <c r="E216" s="40"/>
      <c r="F216" s="225" t="s">
        <v>489</v>
      </c>
      <c r="G216" s="40"/>
      <c r="H216" s="40"/>
      <c r="I216" s="226"/>
      <c r="J216" s="40"/>
      <c r="K216" s="40"/>
      <c r="L216" s="44"/>
      <c r="M216" s="227"/>
      <c r="N216" s="228"/>
      <c r="O216" s="84"/>
      <c r="P216" s="84"/>
      <c r="Q216" s="84"/>
      <c r="R216" s="84"/>
      <c r="S216" s="84"/>
      <c r="T216" s="85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192</v>
      </c>
      <c r="AU216" s="17" t="s">
        <v>80</v>
      </c>
    </row>
    <row r="217" s="13" customFormat="1">
      <c r="A217" s="13"/>
      <c r="B217" s="229"/>
      <c r="C217" s="230"/>
      <c r="D217" s="231" t="s">
        <v>194</v>
      </c>
      <c r="E217" s="232" t="s">
        <v>19</v>
      </c>
      <c r="F217" s="233" t="s">
        <v>490</v>
      </c>
      <c r="G217" s="230"/>
      <c r="H217" s="234">
        <v>23.940000000000001</v>
      </c>
      <c r="I217" s="235"/>
      <c r="J217" s="230"/>
      <c r="K217" s="230"/>
      <c r="L217" s="236"/>
      <c r="M217" s="237"/>
      <c r="N217" s="238"/>
      <c r="O217" s="238"/>
      <c r="P217" s="238"/>
      <c r="Q217" s="238"/>
      <c r="R217" s="238"/>
      <c r="S217" s="238"/>
      <c r="T217" s="239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0" t="s">
        <v>194</v>
      </c>
      <c r="AU217" s="240" t="s">
        <v>80</v>
      </c>
      <c r="AV217" s="13" t="s">
        <v>80</v>
      </c>
      <c r="AW217" s="13" t="s">
        <v>32</v>
      </c>
      <c r="AX217" s="13" t="s">
        <v>70</v>
      </c>
      <c r="AY217" s="240" t="s">
        <v>120</v>
      </c>
    </row>
    <row r="218" s="13" customFormat="1">
      <c r="A218" s="13"/>
      <c r="B218" s="229"/>
      <c r="C218" s="230"/>
      <c r="D218" s="231" t="s">
        <v>194</v>
      </c>
      <c r="E218" s="232" t="s">
        <v>19</v>
      </c>
      <c r="F218" s="233" t="s">
        <v>491</v>
      </c>
      <c r="G218" s="230"/>
      <c r="H218" s="234">
        <v>153.40000000000001</v>
      </c>
      <c r="I218" s="235"/>
      <c r="J218" s="230"/>
      <c r="K218" s="230"/>
      <c r="L218" s="236"/>
      <c r="M218" s="237"/>
      <c r="N218" s="238"/>
      <c r="O218" s="238"/>
      <c r="P218" s="238"/>
      <c r="Q218" s="238"/>
      <c r="R218" s="238"/>
      <c r="S218" s="238"/>
      <c r="T218" s="239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0" t="s">
        <v>194</v>
      </c>
      <c r="AU218" s="240" t="s">
        <v>80</v>
      </c>
      <c r="AV218" s="13" t="s">
        <v>80</v>
      </c>
      <c r="AW218" s="13" t="s">
        <v>32</v>
      </c>
      <c r="AX218" s="13" t="s">
        <v>70</v>
      </c>
      <c r="AY218" s="240" t="s">
        <v>120</v>
      </c>
    </row>
    <row r="219" s="14" customFormat="1">
      <c r="A219" s="14"/>
      <c r="B219" s="241"/>
      <c r="C219" s="242"/>
      <c r="D219" s="231" t="s">
        <v>194</v>
      </c>
      <c r="E219" s="243" t="s">
        <v>19</v>
      </c>
      <c r="F219" s="244" t="s">
        <v>278</v>
      </c>
      <c r="G219" s="242"/>
      <c r="H219" s="245">
        <v>177.34</v>
      </c>
      <c r="I219" s="246"/>
      <c r="J219" s="242"/>
      <c r="K219" s="242"/>
      <c r="L219" s="247"/>
      <c r="M219" s="248"/>
      <c r="N219" s="249"/>
      <c r="O219" s="249"/>
      <c r="P219" s="249"/>
      <c r="Q219" s="249"/>
      <c r="R219" s="249"/>
      <c r="S219" s="249"/>
      <c r="T219" s="250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1" t="s">
        <v>194</v>
      </c>
      <c r="AU219" s="251" t="s">
        <v>80</v>
      </c>
      <c r="AV219" s="14" t="s">
        <v>119</v>
      </c>
      <c r="AW219" s="14" t="s">
        <v>32</v>
      </c>
      <c r="AX219" s="14" t="s">
        <v>78</v>
      </c>
      <c r="AY219" s="251" t="s">
        <v>120</v>
      </c>
    </row>
    <row r="220" s="2" customFormat="1" ht="33" customHeight="1">
      <c r="A220" s="38"/>
      <c r="B220" s="39"/>
      <c r="C220" s="197" t="s">
        <v>492</v>
      </c>
      <c r="D220" s="197" t="s">
        <v>121</v>
      </c>
      <c r="E220" s="198" t="s">
        <v>493</v>
      </c>
      <c r="F220" s="199" t="s">
        <v>494</v>
      </c>
      <c r="G220" s="200" t="s">
        <v>254</v>
      </c>
      <c r="H220" s="201">
        <v>840</v>
      </c>
      <c r="I220" s="202"/>
      <c r="J220" s="203">
        <f>ROUND(I220*H220,2)</f>
        <v>0</v>
      </c>
      <c r="K220" s="204"/>
      <c r="L220" s="44"/>
      <c r="M220" s="205" t="s">
        <v>19</v>
      </c>
      <c r="N220" s="206" t="s">
        <v>41</v>
      </c>
      <c r="O220" s="84"/>
      <c r="P220" s="207">
        <f>O220*H220</f>
        <v>0</v>
      </c>
      <c r="Q220" s="207">
        <v>0.00021000000000000001</v>
      </c>
      <c r="R220" s="207">
        <f>Q220*H220</f>
        <v>0.1764</v>
      </c>
      <c r="S220" s="207">
        <v>0</v>
      </c>
      <c r="T220" s="208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09" t="s">
        <v>119</v>
      </c>
      <c r="AT220" s="209" t="s">
        <v>121</v>
      </c>
      <c r="AU220" s="209" t="s">
        <v>80</v>
      </c>
      <c r="AY220" s="17" t="s">
        <v>120</v>
      </c>
      <c r="BE220" s="210">
        <f>IF(N220="základní",J220,0)</f>
        <v>0</v>
      </c>
      <c r="BF220" s="210">
        <f>IF(N220="snížená",J220,0)</f>
        <v>0</v>
      </c>
      <c r="BG220" s="210">
        <f>IF(N220="zákl. přenesená",J220,0)</f>
        <v>0</v>
      </c>
      <c r="BH220" s="210">
        <f>IF(N220="sníž. přenesená",J220,0)</f>
        <v>0</v>
      </c>
      <c r="BI220" s="210">
        <f>IF(N220="nulová",J220,0)</f>
        <v>0</v>
      </c>
      <c r="BJ220" s="17" t="s">
        <v>78</v>
      </c>
      <c r="BK220" s="210">
        <f>ROUND(I220*H220,2)</f>
        <v>0</v>
      </c>
      <c r="BL220" s="17" t="s">
        <v>119</v>
      </c>
      <c r="BM220" s="209" t="s">
        <v>495</v>
      </c>
    </row>
    <row r="221" s="2" customFormat="1">
      <c r="A221" s="38"/>
      <c r="B221" s="39"/>
      <c r="C221" s="40"/>
      <c r="D221" s="224" t="s">
        <v>192</v>
      </c>
      <c r="E221" s="40"/>
      <c r="F221" s="225" t="s">
        <v>496</v>
      </c>
      <c r="G221" s="40"/>
      <c r="H221" s="40"/>
      <c r="I221" s="226"/>
      <c r="J221" s="40"/>
      <c r="K221" s="40"/>
      <c r="L221" s="44"/>
      <c r="M221" s="227"/>
      <c r="N221" s="228"/>
      <c r="O221" s="84"/>
      <c r="P221" s="84"/>
      <c r="Q221" s="84"/>
      <c r="R221" s="84"/>
      <c r="S221" s="84"/>
      <c r="T221" s="85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192</v>
      </c>
      <c r="AU221" s="17" t="s">
        <v>80</v>
      </c>
    </row>
    <row r="222" s="13" customFormat="1">
      <c r="A222" s="13"/>
      <c r="B222" s="229"/>
      <c r="C222" s="230"/>
      <c r="D222" s="231" t="s">
        <v>194</v>
      </c>
      <c r="E222" s="232" t="s">
        <v>19</v>
      </c>
      <c r="F222" s="233" t="s">
        <v>447</v>
      </c>
      <c r="G222" s="230"/>
      <c r="H222" s="234">
        <v>840</v>
      </c>
      <c r="I222" s="235"/>
      <c r="J222" s="230"/>
      <c r="K222" s="230"/>
      <c r="L222" s="236"/>
      <c r="M222" s="237"/>
      <c r="N222" s="238"/>
      <c r="O222" s="238"/>
      <c r="P222" s="238"/>
      <c r="Q222" s="238"/>
      <c r="R222" s="238"/>
      <c r="S222" s="238"/>
      <c r="T222" s="239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0" t="s">
        <v>194</v>
      </c>
      <c r="AU222" s="240" t="s">
        <v>80</v>
      </c>
      <c r="AV222" s="13" t="s">
        <v>80</v>
      </c>
      <c r="AW222" s="13" t="s">
        <v>32</v>
      </c>
      <c r="AX222" s="13" t="s">
        <v>70</v>
      </c>
      <c r="AY222" s="240" t="s">
        <v>120</v>
      </c>
    </row>
    <row r="223" s="14" customFormat="1">
      <c r="A223" s="14"/>
      <c r="B223" s="241"/>
      <c r="C223" s="242"/>
      <c r="D223" s="231" t="s">
        <v>194</v>
      </c>
      <c r="E223" s="243" t="s">
        <v>19</v>
      </c>
      <c r="F223" s="244" t="s">
        <v>278</v>
      </c>
      <c r="G223" s="242"/>
      <c r="H223" s="245">
        <v>840</v>
      </c>
      <c r="I223" s="246"/>
      <c r="J223" s="242"/>
      <c r="K223" s="242"/>
      <c r="L223" s="247"/>
      <c r="M223" s="248"/>
      <c r="N223" s="249"/>
      <c r="O223" s="249"/>
      <c r="P223" s="249"/>
      <c r="Q223" s="249"/>
      <c r="R223" s="249"/>
      <c r="S223" s="249"/>
      <c r="T223" s="250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1" t="s">
        <v>194</v>
      </c>
      <c r="AU223" s="251" t="s">
        <v>80</v>
      </c>
      <c r="AV223" s="14" t="s">
        <v>119</v>
      </c>
      <c r="AW223" s="14" t="s">
        <v>32</v>
      </c>
      <c r="AX223" s="14" t="s">
        <v>78</v>
      </c>
      <c r="AY223" s="251" t="s">
        <v>120</v>
      </c>
    </row>
    <row r="224" s="2" customFormat="1" ht="16.5" customHeight="1">
      <c r="A224" s="38"/>
      <c r="B224" s="39"/>
      <c r="C224" s="252" t="s">
        <v>497</v>
      </c>
      <c r="D224" s="252" t="s">
        <v>330</v>
      </c>
      <c r="E224" s="253" t="s">
        <v>498</v>
      </c>
      <c r="F224" s="254" t="s">
        <v>499</v>
      </c>
      <c r="G224" s="255" t="s">
        <v>254</v>
      </c>
      <c r="H224" s="256">
        <v>1008</v>
      </c>
      <c r="I224" s="257"/>
      <c r="J224" s="258">
        <f>ROUND(I224*H224,2)</f>
        <v>0</v>
      </c>
      <c r="K224" s="259"/>
      <c r="L224" s="260"/>
      <c r="M224" s="261" t="s">
        <v>19</v>
      </c>
      <c r="N224" s="262" t="s">
        <v>41</v>
      </c>
      <c r="O224" s="84"/>
      <c r="P224" s="207">
        <f>O224*H224</f>
        <v>0</v>
      </c>
      <c r="Q224" s="207">
        <v>0.00040000000000000002</v>
      </c>
      <c r="R224" s="207">
        <f>Q224*H224</f>
        <v>0.4032</v>
      </c>
      <c r="S224" s="207">
        <v>0</v>
      </c>
      <c r="T224" s="208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09" t="s">
        <v>149</v>
      </c>
      <c r="AT224" s="209" t="s">
        <v>330</v>
      </c>
      <c r="AU224" s="209" t="s">
        <v>80</v>
      </c>
      <c r="AY224" s="17" t="s">
        <v>120</v>
      </c>
      <c r="BE224" s="210">
        <f>IF(N224="základní",J224,0)</f>
        <v>0</v>
      </c>
      <c r="BF224" s="210">
        <f>IF(N224="snížená",J224,0)</f>
        <v>0</v>
      </c>
      <c r="BG224" s="210">
        <f>IF(N224="zákl. přenesená",J224,0)</f>
        <v>0</v>
      </c>
      <c r="BH224" s="210">
        <f>IF(N224="sníž. přenesená",J224,0)</f>
        <v>0</v>
      </c>
      <c r="BI224" s="210">
        <f>IF(N224="nulová",J224,0)</f>
        <v>0</v>
      </c>
      <c r="BJ224" s="17" t="s">
        <v>78</v>
      </c>
      <c r="BK224" s="210">
        <f>ROUND(I224*H224,2)</f>
        <v>0</v>
      </c>
      <c r="BL224" s="17" t="s">
        <v>119</v>
      </c>
      <c r="BM224" s="209" t="s">
        <v>500</v>
      </c>
    </row>
    <row r="225" s="2" customFormat="1">
      <c r="A225" s="38"/>
      <c r="B225" s="39"/>
      <c r="C225" s="40"/>
      <c r="D225" s="224" t="s">
        <v>192</v>
      </c>
      <c r="E225" s="40"/>
      <c r="F225" s="225" t="s">
        <v>501</v>
      </c>
      <c r="G225" s="40"/>
      <c r="H225" s="40"/>
      <c r="I225" s="226"/>
      <c r="J225" s="40"/>
      <c r="K225" s="40"/>
      <c r="L225" s="44"/>
      <c r="M225" s="227"/>
      <c r="N225" s="228"/>
      <c r="O225" s="84"/>
      <c r="P225" s="84"/>
      <c r="Q225" s="84"/>
      <c r="R225" s="84"/>
      <c r="S225" s="84"/>
      <c r="T225" s="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192</v>
      </c>
      <c r="AU225" s="17" t="s">
        <v>80</v>
      </c>
    </row>
    <row r="226" s="13" customFormat="1">
      <c r="A226" s="13"/>
      <c r="B226" s="229"/>
      <c r="C226" s="230"/>
      <c r="D226" s="231" t="s">
        <v>194</v>
      </c>
      <c r="E226" s="232" t="s">
        <v>19</v>
      </c>
      <c r="F226" s="233" t="s">
        <v>502</v>
      </c>
      <c r="G226" s="230"/>
      <c r="H226" s="234">
        <v>1008</v>
      </c>
      <c r="I226" s="235"/>
      <c r="J226" s="230"/>
      <c r="K226" s="230"/>
      <c r="L226" s="236"/>
      <c r="M226" s="237"/>
      <c r="N226" s="238"/>
      <c r="O226" s="238"/>
      <c r="P226" s="238"/>
      <c r="Q226" s="238"/>
      <c r="R226" s="238"/>
      <c r="S226" s="238"/>
      <c r="T226" s="239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0" t="s">
        <v>194</v>
      </c>
      <c r="AU226" s="240" t="s">
        <v>80</v>
      </c>
      <c r="AV226" s="13" t="s">
        <v>80</v>
      </c>
      <c r="AW226" s="13" t="s">
        <v>32</v>
      </c>
      <c r="AX226" s="13" t="s">
        <v>70</v>
      </c>
      <c r="AY226" s="240" t="s">
        <v>120</v>
      </c>
    </row>
    <row r="227" s="14" customFormat="1">
      <c r="A227" s="14"/>
      <c r="B227" s="241"/>
      <c r="C227" s="242"/>
      <c r="D227" s="231" t="s">
        <v>194</v>
      </c>
      <c r="E227" s="243" t="s">
        <v>19</v>
      </c>
      <c r="F227" s="244" t="s">
        <v>278</v>
      </c>
      <c r="G227" s="242"/>
      <c r="H227" s="245">
        <v>1008</v>
      </c>
      <c r="I227" s="246"/>
      <c r="J227" s="242"/>
      <c r="K227" s="242"/>
      <c r="L227" s="247"/>
      <c r="M227" s="248"/>
      <c r="N227" s="249"/>
      <c r="O227" s="249"/>
      <c r="P227" s="249"/>
      <c r="Q227" s="249"/>
      <c r="R227" s="249"/>
      <c r="S227" s="249"/>
      <c r="T227" s="250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1" t="s">
        <v>194</v>
      </c>
      <c r="AU227" s="251" t="s">
        <v>80</v>
      </c>
      <c r="AV227" s="14" t="s">
        <v>119</v>
      </c>
      <c r="AW227" s="14" t="s">
        <v>32</v>
      </c>
      <c r="AX227" s="14" t="s">
        <v>78</v>
      </c>
      <c r="AY227" s="251" t="s">
        <v>120</v>
      </c>
    </row>
    <row r="228" s="2" customFormat="1" ht="33" customHeight="1">
      <c r="A228" s="38"/>
      <c r="B228" s="39"/>
      <c r="C228" s="197" t="s">
        <v>503</v>
      </c>
      <c r="D228" s="197" t="s">
        <v>121</v>
      </c>
      <c r="E228" s="198" t="s">
        <v>504</v>
      </c>
      <c r="F228" s="199" t="s">
        <v>505</v>
      </c>
      <c r="G228" s="200" t="s">
        <v>254</v>
      </c>
      <c r="H228" s="201">
        <v>840</v>
      </c>
      <c r="I228" s="202"/>
      <c r="J228" s="203">
        <f>ROUND(I228*H228,2)</f>
        <v>0</v>
      </c>
      <c r="K228" s="204"/>
      <c r="L228" s="44"/>
      <c r="M228" s="205" t="s">
        <v>19</v>
      </c>
      <c r="N228" s="206" t="s">
        <v>41</v>
      </c>
      <c r="O228" s="84"/>
      <c r="P228" s="207">
        <f>O228*H228</f>
        <v>0</v>
      </c>
      <c r="Q228" s="207">
        <v>0.00023000000000000001</v>
      </c>
      <c r="R228" s="207">
        <f>Q228*H228</f>
        <v>0.19320000000000001</v>
      </c>
      <c r="S228" s="207">
        <v>0</v>
      </c>
      <c r="T228" s="208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09" t="s">
        <v>119</v>
      </c>
      <c r="AT228" s="209" t="s">
        <v>121</v>
      </c>
      <c r="AU228" s="209" t="s">
        <v>80</v>
      </c>
      <c r="AY228" s="17" t="s">
        <v>120</v>
      </c>
      <c r="BE228" s="210">
        <f>IF(N228="základní",J228,0)</f>
        <v>0</v>
      </c>
      <c r="BF228" s="210">
        <f>IF(N228="snížená",J228,0)</f>
        <v>0</v>
      </c>
      <c r="BG228" s="210">
        <f>IF(N228="zákl. přenesená",J228,0)</f>
        <v>0</v>
      </c>
      <c r="BH228" s="210">
        <f>IF(N228="sníž. přenesená",J228,0)</f>
        <v>0</v>
      </c>
      <c r="BI228" s="210">
        <f>IF(N228="nulová",J228,0)</f>
        <v>0</v>
      </c>
      <c r="BJ228" s="17" t="s">
        <v>78</v>
      </c>
      <c r="BK228" s="210">
        <f>ROUND(I228*H228,2)</f>
        <v>0</v>
      </c>
      <c r="BL228" s="17" t="s">
        <v>119</v>
      </c>
      <c r="BM228" s="209" t="s">
        <v>506</v>
      </c>
    </row>
    <row r="229" s="2" customFormat="1">
      <c r="A229" s="38"/>
      <c r="B229" s="39"/>
      <c r="C229" s="40"/>
      <c r="D229" s="224" t="s">
        <v>192</v>
      </c>
      <c r="E229" s="40"/>
      <c r="F229" s="225" t="s">
        <v>507</v>
      </c>
      <c r="G229" s="40"/>
      <c r="H229" s="40"/>
      <c r="I229" s="226"/>
      <c r="J229" s="40"/>
      <c r="K229" s="40"/>
      <c r="L229" s="44"/>
      <c r="M229" s="227"/>
      <c r="N229" s="228"/>
      <c r="O229" s="84"/>
      <c r="P229" s="84"/>
      <c r="Q229" s="84"/>
      <c r="R229" s="84"/>
      <c r="S229" s="84"/>
      <c r="T229" s="85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192</v>
      </c>
      <c r="AU229" s="17" t="s">
        <v>80</v>
      </c>
    </row>
    <row r="230" s="13" customFormat="1">
      <c r="A230" s="13"/>
      <c r="B230" s="229"/>
      <c r="C230" s="230"/>
      <c r="D230" s="231" t="s">
        <v>194</v>
      </c>
      <c r="E230" s="232" t="s">
        <v>19</v>
      </c>
      <c r="F230" s="233" t="s">
        <v>447</v>
      </c>
      <c r="G230" s="230"/>
      <c r="H230" s="234">
        <v>840</v>
      </c>
      <c r="I230" s="235"/>
      <c r="J230" s="230"/>
      <c r="K230" s="230"/>
      <c r="L230" s="236"/>
      <c r="M230" s="237"/>
      <c r="N230" s="238"/>
      <c r="O230" s="238"/>
      <c r="P230" s="238"/>
      <c r="Q230" s="238"/>
      <c r="R230" s="238"/>
      <c r="S230" s="238"/>
      <c r="T230" s="239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0" t="s">
        <v>194</v>
      </c>
      <c r="AU230" s="240" t="s">
        <v>80</v>
      </c>
      <c r="AV230" s="13" t="s">
        <v>80</v>
      </c>
      <c r="AW230" s="13" t="s">
        <v>32</v>
      </c>
      <c r="AX230" s="13" t="s">
        <v>70</v>
      </c>
      <c r="AY230" s="240" t="s">
        <v>120</v>
      </c>
    </row>
    <row r="231" s="14" customFormat="1">
      <c r="A231" s="14"/>
      <c r="B231" s="241"/>
      <c r="C231" s="242"/>
      <c r="D231" s="231" t="s">
        <v>194</v>
      </c>
      <c r="E231" s="243" t="s">
        <v>19</v>
      </c>
      <c r="F231" s="244" t="s">
        <v>278</v>
      </c>
      <c r="G231" s="242"/>
      <c r="H231" s="245">
        <v>840</v>
      </c>
      <c r="I231" s="246"/>
      <c r="J231" s="242"/>
      <c r="K231" s="242"/>
      <c r="L231" s="247"/>
      <c r="M231" s="248"/>
      <c r="N231" s="249"/>
      <c r="O231" s="249"/>
      <c r="P231" s="249"/>
      <c r="Q231" s="249"/>
      <c r="R231" s="249"/>
      <c r="S231" s="249"/>
      <c r="T231" s="250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1" t="s">
        <v>194</v>
      </c>
      <c r="AU231" s="251" t="s">
        <v>80</v>
      </c>
      <c r="AV231" s="14" t="s">
        <v>119</v>
      </c>
      <c r="AW231" s="14" t="s">
        <v>32</v>
      </c>
      <c r="AX231" s="14" t="s">
        <v>78</v>
      </c>
      <c r="AY231" s="251" t="s">
        <v>120</v>
      </c>
    </row>
    <row r="232" s="2" customFormat="1" ht="16.5" customHeight="1">
      <c r="A232" s="38"/>
      <c r="B232" s="39"/>
      <c r="C232" s="252" t="s">
        <v>508</v>
      </c>
      <c r="D232" s="252" t="s">
        <v>330</v>
      </c>
      <c r="E232" s="253" t="s">
        <v>509</v>
      </c>
      <c r="F232" s="254" t="s">
        <v>510</v>
      </c>
      <c r="G232" s="255" t="s">
        <v>190</v>
      </c>
      <c r="H232" s="256">
        <v>672</v>
      </c>
      <c r="I232" s="257"/>
      <c r="J232" s="258">
        <f>ROUND(I232*H232,2)</f>
        <v>0</v>
      </c>
      <c r="K232" s="259"/>
      <c r="L232" s="260"/>
      <c r="M232" s="261" t="s">
        <v>19</v>
      </c>
      <c r="N232" s="262" t="s">
        <v>41</v>
      </c>
      <c r="O232" s="84"/>
      <c r="P232" s="207">
        <f>O232*H232</f>
        <v>0</v>
      </c>
      <c r="Q232" s="207">
        <v>3.0000000000000001E-05</v>
      </c>
      <c r="R232" s="207">
        <f>Q232*H232</f>
        <v>0.020160000000000001</v>
      </c>
      <c r="S232" s="207">
        <v>0</v>
      </c>
      <c r="T232" s="208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09" t="s">
        <v>149</v>
      </c>
      <c r="AT232" s="209" t="s">
        <v>330</v>
      </c>
      <c r="AU232" s="209" t="s">
        <v>80</v>
      </c>
      <c r="AY232" s="17" t="s">
        <v>120</v>
      </c>
      <c r="BE232" s="210">
        <f>IF(N232="základní",J232,0)</f>
        <v>0</v>
      </c>
      <c r="BF232" s="210">
        <f>IF(N232="snížená",J232,0)</f>
        <v>0</v>
      </c>
      <c r="BG232" s="210">
        <f>IF(N232="zákl. přenesená",J232,0)</f>
        <v>0</v>
      </c>
      <c r="BH232" s="210">
        <f>IF(N232="sníž. přenesená",J232,0)</f>
        <v>0</v>
      </c>
      <c r="BI232" s="210">
        <f>IF(N232="nulová",J232,0)</f>
        <v>0</v>
      </c>
      <c r="BJ232" s="17" t="s">
        <v>78</v>
      </c>
      <c r="BK232" s="210">
        <f>ROUND(I232*H232,2)</f>
        <v>0</v>
      </c>
      <c r="BL232" s="17" t="s">
        <v>119</v>
      </c>
      <c r="BM232" s="209" t="s">
        <v>511</v>
      </c>
    </row>
    <row r="233" s="2" customFormat="1">
      <c r="A233" s="38"/>
      <c r="B233" s="39"/>
      <c r="C233" s="40"/>
      <c r="D233" s="224" t="s">
        <v>192</v>
      </c>
      <c r="E233" s="40"/>
      <c r="F233" s="225" t="s">
        <v>512</v>
      </c>
      <c r="G233" s="40"/>
      <c r="H233" s="40"/>
      <c r="I233" s="226"/>
      <c r="J233" s="40"/>
      <c r="K233" s="40"/>
      <c r="L233" s="44"/>
      <c r="M233" s="227"/>
      <c r="N233" s="228"/>
      <c r="O233" s="84"/>
      <c r="P233" s="84"/>
      <c r="Q233" s="84"/>
      <c r="R233" s="84"/>
      <c r="S233" s="84"/>
      <c r="T233" s="85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192</v>
      </c>
      <c r="AU233" s="17" t="s">
        <v>80</v>
      </c>
    </row>
    <row r="234" s="13" customFormat="1">
      <c r="A234" s="13"/>
      <c r="B234" s="229"/>
      <c r="C234" s="230"/>
      <c r="D234" s="231" t="s">
        <v>194</v>
      </c>
      <c r="E234" s="232" t="s">
        <v>19</v>
      </c>
      <c r="F234" s="233" t="s">
        <v>513</v>
      </c>
      <c r="G234" s="230"/>
      <c r="H234" s="234">
        <v>672</v>
      </c>
      <c r="I234" s="235"/>
      <c r="J234" s="230"/>
      <c r="K234" s="230"/>
      <c r="L234" s="236"/>
      <c r="M234" s="237"/>
      <c r="N234" s="238"/>
      <c r="O234" s="238"/>
      <c r="P234" s="238"/>
      <c r="Q234" s="238"/>
      <c r="R234" s="238"/>
      <c r="S234" s="238"/>
      <c r="T234" s="239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0" t="s">
        <v>194</v>
      </c>
      <c r="AU234" s="240" t="s">
        <v>80</v>
      </c>
      <c r="AV234" s="13" t="s">
        <v>80</v>
      </c>
      <c r="AW234" s="13" t="s">
        <v>32</v>
      </c>
      <c r="AX234" s="13" t="s">
        <v>70</v>
      </c>
      <c r="AY234" s="240" t="s">
        <v>120</v>
      </c>
    </row>
    <row r="235" s="14" customFormat="1">
      <c r="A235" s="14"/>
      <c r="B235" s="241"/>
      <c r="C235" s="242"/>
      <c r="D235" s="231" t="s">
        <v>194</v>
      </c>
      <c r="E235" s="243" t="s">
        <v>19</v>
      </c>
      <c r="F235" s="244" t="s">
        <v>278</v>
      </c>
      <c r="G235" s="242"/>
      <c r="H235" s="245">
        <v>672</v>
      </c>
      <c r="I235" s="246"/>
      <c r="J235" s="242"/>
      <c r="K235" s="242"/>
      <c r="L235" s="247"/>
      <c r="M235" s="248"/>
      <c r="N235" s="249"/>
      <c r="O235" s="249"/>
      <c r="P235" s="249"/>
      <c r="Q235" s="249"/>
      <c r="R235" s="249"/>
      <c r="S235" s="249"/>
      <c r="T235" s="250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1" t="s">
        <v>194</v>
      </c>
      <c r="AU235" s="251" t="s">
        <v>80</v>
      </c>
      <c r="AV235" s="14" t="s">
        <v>119</v>
      </c>
      <c r="AW235" s="14" t="s">
        <v>32</v>
      </c>
      <c r="AX235" s="14" t="s">
        <v>78</v>
      </c>
      <c r="AY235" s="251" t="s">
        <v>120</v>
      </c>
    </row>
    <row r="236" s="2" customFormat="1" ht="24.15" customHeight="1">
      <c r="A236" s="38"/>
      <c r="B236" s="39"/>
      <c r="C236" s="197" t="s">
        <v>514</v>
      </c>
      <c r="D236" s="197" t="s">
        <v>121</v>
      </c>
      <c r="E236" s="198" t="s">
        <v>515</v>
      </c>
      <c r="F236" s="199" t="s">
        <v>516</v>
      </c>
      <c r="G236" s="200" t="s">
        <v>267</v>
      </c>
      <c r="H236" s="201">
        <v>78.120000000000005</v>
      </c>
      <c r="I236" s="202"/>
      <c r="J236" s="203">
        <f>ROUND(I236*H236,2)</f>
        <v>0</v>
      </c>
      <c r="K236" s="204"/>
      <c r="L236" s="44"/>
      <c r="M236" s="205" t="s">
        <v>19</v>
      </c>
      <c r="N236" s="206" t="s">
        <v>41</v>
      </c>
      <c r="O236" s="84"/>
      <c r="P236" s="207">
        <f>O236*H236</f>
        <v>0</v>
      </c>
      <c r="Q236" s="207">
        <v>2.13408</v>
      </c>
      <c r="R236" s="207">
        <f>Q236*H236</f>
        <v>166.71432960000001</v>
      </c>
      <c r="S236" s="207">
        <v>0</v>
      </c>
      <c r="T236" s="208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09" t="s">
        <v>119</v>
      </c>
      <c r="AT236" s="209" t="s">
        <v>121</v>
      </c>
      <c r="AU236" s="209" t="s">
        <v>80</v>
      </c>
      <c r="AY236" s="17" t="s">
        <v>120</v>
      </c>
      <c r="BE236" s="210">
        <f>IF(N236="základní",J236,0)</f>
        <v>0</v>
      </c>
      <c r="BF236" s="210">
        <f>IF(N236="snížená",J236,0)</f>
        <v>0</v>
      </c>
      <c r="BG236" s="210">
        <f>IF(N236="zákl. přenesená",J236,0)</f>
        <v>0</v>
      </c>
      <c r="BH236" s="210">
        <f>IF(N236="sníž. přenesená",J236,0)</f>
        <v>0</v>
      </c>
      <c r="BI236" s="210">
        <f>IF(N236="nulová",J236,0)</f>
        <v>0</v>
      </c>
      <c r="BJ236" s="17" t="s">
        <v>78</v>
      </c>
      <c r="BK236" s="210">
        <f>ROUND(I236*H236,2)</f>
        <v>0</v>
      </c>
      <c r="BL236" s="17" t="s">
        <v>119</v>
      </c>
      <c r="BM236" s="209" t="s">
        <v>517</v>
      </c>
    </row>
    <row r="237" s="2" customFormat="1">
      <c r="A237" s="38"/>
      <c r="B237" s="39"/>
      <c r="C237" s="40"/>
      <c r="D237" s="224" t="s">
        <v>192</v>
      </c>
      <c r="E237" s="40"/>
      <c r="F237" s="225" t="s">
        <v>518</v>
      </c>
      <c r="G237" s="40"/>
      <c r="H237" s="40"/>
      <c r="I237" s="226"/>
      <c r="J237" s="40"/>
      <c r="K237" s="40"/>
      <c r="L237" s="44"/>
      <c r="M237" s="227"/>
      <c r="N237" s="228"/>
      <c r="O237" s="84"/>
      <c r="P237" s="84"/>
      <c r="Q237" s="84"/>
      <c r="R237" s="84"/>
      <c r="S237" s="84"/>
      <c r="T237" s="85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192</v>
      </c>
      <c r="AU237" s="17" t="s">
        <v>80</v>
      </c>
    </row>
    <row r="238" s="13" customFormat="1">
      <c r="A238" s="13"/>
      <c r="B238" s="229"/>
      <c r="C238" s="230"/>
      <c r="D238" s="231" t="s">
        <v>194</v>
      </c>
      <c r="E238" s="232" t="s">
        <v>19</v>
      </c>
      <c r="F238" s="233" t="s">
        <v>519</v>
      </c>
      <c r="G238" s="230"/>
      <c r="H238" s="234">
        <v>78.120000000000005</v>
      </c>
      <c r="I238" s="235"/>
      <c r="J238" s="230"/>
      <c r="K238" s="230"/>
      <c r="L238" s="236"/>
      <c r="M238" s="237"/>
      <c r="N238" s="238"/>
      <c r="O238" s="238"/>
      <c r="P238" s="238"/>
      <c r="Q238" s="238"/>
      <c r="R238" s="238"/>
      <c r="S238" s="238"/>
      <c r="T238" s="239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0" t="s">
        <v>194</v>
      </c>
      <c r="AU238" s="240" t="s">
        <v>80</v>
      </c>
      <c r="AV238" s="13" t="s">
        <v>80</v>
      </c>
      <c r="AW238" s="13" t="s">
        <v>32</v>
      </c>
      <c r="AX238" s="13" t="s">
        <v>78</v>
      </c>
      <c r="AY238" s="240" t="s">
        <v>120</v>
      </c>
    </row>
    <row r="239" s="2" customFormat="1" ht="24.15" customHeight="1">
      <c r="A239" s="38"/>
      <c r="B239" s="39"/>
      <c r="C239" s="197" t="s">
        <v>379</v>
      </c>
      <c r="D239" s="197" t="s">
        <v>121</v>
      </c>
      <c r="E239" s="198" t="s">
        <v>520</v>
      </c>
      <c r="F239" s="199" t="s">
        <v>521</v>
      </c>
      <c r="G239" s="200" t="s">
        <v>267</v>
      </c>
      <c r="H239" s="201">
        <v>460.19999999999999</v>
      </c>
      <c r="I239" s="202"/>
      <c r="J239" s="203">
        <f>ROUND(I239*H239,2)</f>
        <v>0</v>
      </c>
      <c r="K239" s="204"/>
      <c r="L239" s="44"/>
      <c r="M239" s="205" t="s">
        <v>19</v>
      </c>
      <c r="N239" s="206" t="s">
        <v>41</v>
      </c>
      <c r="O239" s="84"/>
      <c r="P239" s="207">
        <f>O239*H239</f>
        <v>0</v>
      </c>
      <c r="Q239" s="207">
        <v>2.052</v>
      </c>
      <c r="R239" s="207">
        <f>Q239*H239</f>
        <v>944.33040000000005</v>
      </c>
      <c r="S239" s="207">
        <v>0</v>
      </c>
      <c r="T239" s="208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09" t="s">
        <v>119</v>
      </c>
      <c r="AT239" s="209" t="s">
        <v>121</v>
      </c>
      <c r="AU239" s="209" t="s">
        <v>80</v>
      </c>
      <c r="AY239" s="17" t="s">
        <v>120</v>
      </c>
      <c r="BE239" s="210">
        <f>IF(N239="základní",J239,0)</f>
        <v>0</v>
      </c>
      <c r="BF239" s="210">
        <f>IF(N239="snížená",J239,0)</f>
        <v>0</v>
      </c>
      <c r="BG239" s="210">
        <f>IF(N239="zákl. přenesená",J239,0)</f>
        <v>0</v>
      </c>
      <c r="BH239" s="210">
        <f>IF(N239="sníž. přenesená",J239,0)</f>
        <v>0</v>
      </c>
      <c r="BI239" s="210">
        <f>IF(N239="nulová",J239,0)</f>
        <v>0</v>
      </c>
      <c r="BJ239" s="17" t="s">
        <v>78</v>
      </c>
      <c r="BK239" s="210">
        <f>ROUND(I239*H239,2)</f>
        <v>0</v>
      </c>
      <c r="BL239" s="17" t="s">
        <v>119</v>
      </c>
      <c r="BM239" s="209" t="s">
        <v>522</v>
      </c>
    </row>
    <row r="240" s="2" customFormat="1">
      <c r="A240" s="38"/>
      <c r="B240" s="39"/>
      <c r="C240" s="40"/>
      <c r="D240" s="224" t="s">
        <v>192</v>
      </c>
      <c r="E240" s="40"/>
      <c r="F240" s="225" t="s">
        <v>523</v>
      </c>
      <c r="G240" s="40"/>
      <c r="H240" s="40"/>
      <c r="I240" s="226"/>
      <c r="J240" s="40"/>
      <c r="K240" s="40"/>
      <c r="L240" s="44"/>
      <c r="M240" s="227"/>
      <c r="N240" s="228"/>
      <c r="O240" s="84"/>
      <c r="P240" s="84"/>
      <c r="Q240" s="84"/>
      <c r="R240" s="84"/>
      <c r="S240" s="84"/>
      <c r="T240" s="85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192</v>
      </c>
      <c r="AU240" s="17" t="s">
        <v>80</v>
      </c>
    </row>
    <row r="241" s="13" customFormat="1">
      <c r="A241" s="13"/>
      <c r="B241" s="229"/>
      <c r="C241" s="230"/>
      <c r="D241" s="231" t="s">
        <v>194</v>
      </c>
      <c r="E241" s="232" t="s">
        <v>19</v>
      </c>
      <c r="F241" s="233" t="s">
        <v>524</v>
      </c>
      <c r="G241" s="230"/>
      <c r="H241" s="234">
        <v>460.19999999999999</v>
      </c>
      <c r="I241" s="235"/>
      <c r="J241" s="230"/>
      <c r="K241" s="230"/>
      <c r="L241" s="236"/>
      <c r="M241" s="237"/>
      <c r="N241" s="238"/>
      <c r="O241" s="238"/>
      <c r="P241" s="238"/>
      <c r="Q241" s="238"/>
      <c r="R241" s="238"/>
      <c r="S241" s="238"/>
      <c r="T241" s="239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0" t="s">
        <v>194</v>
      </c>
      <c r="AU241" s="240" t="s">
        <v>80</v>
      </c>
      <c r="AV241" s="13" t="s">
        <v>80</v>
      </c>
      <c r="AW241" s="13" t="s">
        <v>32</v>
      </c>
      <c r="AX241" s="13" t="s">
        <v>78</v>
      </c>
      <c r="AY241" s="240" t="s">
        <v>120</v>
      </c>
    </row>
    <row r="242" s="11" customFormat="1" ht="22.8" customHeight="1">
      <c r="A242" s="11"/>
      <c r="B242" s="183"/>
      <c r="C242" s="184"/>
      <c r="D242" s="185" t="s">
        <v>69</v>
      </c>
      <c r="E242" s="222" t="s">
        <v>149</v>
      </c>
      <c r="F242" s="222" t="s">
        <v>525</v>
      </c>
      <c r="G242" s="184"/>
      <c r="H242" s="184"/>
      <c r="I242" s="187"/>
      <c r="J242" s="223">
        <f>BK242</f>
        <v>0</v>
      </c>
      <c r="K242" s="184"/>
      <c r="L242" s="189"/>
      <c r="M242" s="190"/>
      <c r="N242" s="191"/>
      <c r="O242" s="191"/>
      <c r="P242" s="192">
        <f>SUM(P243:P248)</f>
        <v>0</v>
      </c>
      <c r="Q242" s="191"/>
      <c r="R242" s="192">
        <f>SUM(R243:R248)</f>
        <v>0.18725069999999996</v>
      </c>
      <c r="S242" s="191"/>
      <c r="T242" s="193">
        <f>SUM(T243:T248)</f>
        <v>0</v>
      </c>
      <c r="U242" s="11"/>
      <c r="V242" s="11"/>
      <c r="W242" s="11"/>
      <c r="X242" s="11"/>
      <c r="Y242" s="11"/>
      <c r="Z242" s="11"/>
      <c r="AA242" s="11"/>
      <c r="AB242" s="11"/>
      <c r="AC242" s="11"/>
      <c r="AD242" s="11"/>
      <c r="AE242" s="11"/>
      <c r="AR242" s="194" t="s">
        <v>78</v>
      </c>
      <c r="AT242" s="195" t="s">
        <v>69</v>
      </c>
      <c r="AU242" s="195" t="s">
        <v>78</v>
      </c>
      <c r="AY242" s="194" t="s">
        <v>120</v>
      </c>
      <c r="BK242" s="196">
        <f>SUM(BK243:BK248)</f>
        <v>0</v>
      </c>
    </row>
    <row r="243" s="2" customFormat="1" ht="21.75" customHeight="1">
      <c r="A243" s="38"/>
      <c r="B243" s="39"/>
      <c r="C243" s="197" t="s">
        <v>526</v>
      </c>
      <c r="D243" s="197" t="s">
        <v>121</v>
      </c>
      <c r="E243" s="198" t="s">
        <v>527</v>
      </c>
      <c r="F243" s="199" t="s">
        <v>528</v>
      </c>
      <c r="G243" s="200" t="s">
        <v>529</v>
      </c>
      <c r="H243" s="201">
        <v>133</v>
      </c>
      <c r="I243" s="202"/>
      <c r="J243" s="203">
        <f>ROUND(I243*H243,2)</f>
        <v>0</v>
      </c>
      <c r="K243" s="204"/>
      <c r="L243" s="44"/>
      <c r="M243" s="205" t="s">
        <v>19</v>
      </c>
      <c r="N243" s="206" t="s">
        <v>41</v>
      </c>
      <c r="O243" s="84"/>
      <c r="P243" s="207">
        <f>O243*H243</f>
        <v>0</v>
      </c>
      <c r="Q243" s="207">
        <v>0</v>
      </c>
      <c r="R243" s="207">
        <f>Q243*H243</f>
        <v>0</v>
      </c>
      <c r="S243" s="207">
        <v>0</v>
      </c>
      <c r="T243" s="208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09" t="s">
        <v>119</v>
      </c>
      <c r="AT243" s="209" t="s">
        <v>121</v>
      </c>
      <c r="AU243" s="209" t="s">
        <v>80</v>
      </c>
      <c r="AY243" s="17" t="s">
        <v>120</v>
      </c>
      <c r="BE243" s="210">
        <f>IF(N243="základní",J243,0)</f>
        <v>0</v>
      </c>
      <c r="BF243" s="210">
        <f>IF(N243="snížená",J243,0)</f>
        <v>0</v>
      </c>
      <c r="BG243" s="210">
        <f>IF(N243="zákl. přenesená",J243,0)</f>
        <v>0</v>
      </c>
      <c r="BH243" s="210">
        <f>IF(N243="sníž. přenesená",J243,0)</f>
        <v>0</v>
      </c>
      <c r="BI243" s="210">
        <f>IF(N243="nulová",J243,0)</f>
        <v>0</v>
      </c>
      <c r="BJ243" s="17" t="s">
        <v>78</v>
      </c>
      <c r="BK243" s="210">
        <f>ROUND(I243*H243,2)</f>
        <v>0</v>
      </c>
      <c r="BL243" s="17" t="s">
        <v>119</v>
      </c>
      <c r="BM243" s="209" t="s">
        <v>530</v>
      </c>
    </row>
    <row r="244" s="2" customFormat="1">
      <c r="A244" s="38"/>
      <c r="B244" s="39"/>
      <c r="C244" s="40"/>
      <c r="D244" s="224" t="s">
        <v>192</v>
      </c>
      <c r="E244" s="40"/>
      <c r="F244" s="225" t="s">
        <v>531</v>
      </c>
      <c r="G244" s="40"/>
      <c r="H244" s="40"/>
      <c r="I244" s="226"/>
      <c r="J244" s="40"/>
      <c r="K244" s="40"/>
      <c r="L244" s="44"/>
      <c r="M244" s="227"/>
      <c r="N244" s="228"/>
      <c r="O244" s="84"/>
      <c r="P244" s="84"/>
      <c r="Q244" s="84"/>
      <c r="R244" s="84"/>
      <c r="S244" s="84"/>
      <c r="T244" s="85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192</v>
      </c>
      <c r="AU244" s="17" t="s">
        <v>80</v>
      </c>
    </row>
    <row r="245" s="13" customFormat="1">
      <c r="A245" s="13"/>
      <c r="B245" s="229"/>
      <c r="C245" s="230"/>
      <c r="D245" s="231" t="s">
        <v>194</v>
      </c>
      <c r="E245" s="232" t="s">
        <v>19</v>
      </c>
      <c r="F245" s="233" t="s">
        <v>532</v>
      </c>
      <c r="G245" s="230"/>
      <c r="H245" s="234">
        <v>133</v>
      </c>
      <c r="I245" s="235"/>
      <c r="J245" s="230"/>
      <c r="K245" s="230"/>
      <c r="L245" s="236"/>
      <c r="M245" s="237"/>
      <c r="N245" s="238"/>
      <c r="O245" s="238"/>
      <c r="P245" s="238"/>
      <c r="Q245" s="238"/>
      <c r="R245" s="238"/>
      <c r="S245" s="238"/>
      <c r="T245" s="239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0" t="s">
        <v>194</v>
      </c>
      <c r="AU245" s="240" t="s">
        <v>80</v>
      </c>
      <c r="AV245" s="13" t="s">
        <v>80</v>
      </c>
      <c r="AW245" s="13" t="s">
        <v>32</v>
      </c>
      <c r="AX245" s="13" t="s">
        <v>78</v>
      </c>
      <c r="AY245" s="240" t="s">
        <v>120</v>
      </c>
    </row>
    <row r="246" s="2" customFormat="1" ht="24.15" customHeight="1">
      <c r="A246" s="38"/>
      <c r="B246" s="39"/>
      <c r="C246" s="252" t="s">
        <v>533</v>
      </c>
      <c r="D246" s="252" t="s">
        <v>330</v>
      </c>
      <c r="E246" s="253" t="s">
        <v>534</v>
      </c>
      <c r="F246" s="254" t="s">
        <v>535</v>
      </c>
      <c r="G246" s="255" t="s">
        <v>529</v>
      </c>
      <c r="H246" s="256">
        <v>144.03899999999999</v>
      </c>
      <c r="I246" s="257"/>
      <c r="J246" s="258">
        <f>ROUND(I246*H246,2)</f>
        <v>0</v>
      </c>
      <c r="K246" s="259"/>
      <c r="L246" s="260"/>
      <c r="M246" s="261" t="s">
        <v>19</v>
      </c>
      <c r="N246" s="262" t="s">
        <v>41</v>
      </c>
      <c r="O246" s="84"/>
      <c r="P246" s="207">
        <f>O246*H246</f>
        <v>0</v>
      </c>
      <c r="Q246" s="207">
        <v>0.0012999999999999999</v>
      </c>
      <c r="R246" s="207">
        <f>Q246*H246</f>
        <v>0.18725069999999996</v>
      </c>
      <c r="S246" s="207">
        <v>0</v>
      </c>
      <c r="T246" s="208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09" t="s">
        <v>149</v>
      </c>
      <c r="AT246" s="209" t="s">
        <v>330</v>
      </c>
      <c r="AU246" s="209" t="s">
        <v>80</v>
      </c>
      <c r="AY246" s="17" t="s">
        <v>120</v>
      </c>
      <c r="BE246" s="210">
        <f>IF(N246="základní",J246,0)</f>
        <v>0</v>
      </c>
      <c r="BF246" s="210">
        <f>IF(N246="snížená",J246,0)</f>
        <v>0</v>
      </c>
      <c r="BG246" s="210">
        <f>IF(N246="zákl. přenesená",J246,0)</f>
        <v>0</v>
      </c>
      <c r="BH246" s="210">
        <f>IF(N246="sníž. přenesená",J246,0)</f>
        <v>0</v>
      </c>
      <c r="BI246" s="210">
        <f>IF(N246="nulová",J246,0)</f>
        <v>0</v>
      </c>
      <c r="BJ246" s="17" t="s">
        <v>78</v>
      </c>
      <c r="BK246" s="210">
        <f>ROUND(I246*H246,2)</f>
        <v>0</v>
      </c>
      <c r="BL246" s="17" t="s">
        <v>119</v>
      </c>
      <c r="BM246" s="209" t="s">
        <v>536</v>
      </c>
    </row>
    <row r="247" s="2" customFormat="1">
      <c r="A247" s="38"/>
      <c r="B247" s="39"/>
      <c r="C247" s="40"/>
      <c r="D247" s="224" t="s">
        <v>192</v>
      </c>
      <c r="E247" s="40"/>
      <c r="F247" s="225" t="s">
        <v>537</v>
      </c>
      <c r="G247" s="40"/>
      <c r="H247" s="40"/>
      <c r="I247" s="226"/>
      <c r="J247" s="40"/>
      <c r="K247" s="40"/>
      <c r="L247" s="44"/>
      <c r="M247" s="227"/>
      <c r="N247" s="228"/>
      <c r="O247" s="84"/>
      <c r="P247" s="84"/>
      <c r="Q247" s="84"/>
      <c r="R247" s="84"/>
      <c r="S247" s="84"/>
      <c r="T247" s="85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192</v>
      </c>
      <c r="AU247" s="17" t="s">
        <v>80</v>
      </c>
    </row>
    <row r="248" s="13" customFormat="1">
      <c r="A248" s="13"/>
      <c r="B248" s="229"/>
      <c r="C248" s="230"/>
      <c r="D248" s="231" t="s">
        <v>194</v>
      </c>
      <c r="E248" s="232" t="s">
        <v>19</v>
      </c>
      <c r="F248" s="233" t="s">
        <v>538</v>
      </c>
      <c r="G248" s="230"/>
      <c r="H248" s="234">
        <v>144.03899999999999</v>
      </c>
      <c r="I248" s="235"/>
      <c r="J248" s="230"/>
      <c r="K248" s="230"/>
      <c r="L248" s="236"/>
      <c r="M248" s="237"/>
      <c r="N248" s="238"/>
      <c r="O248" s="238"/>
      <c r="P248" s="238"/>
      <c r="Q248" s="238"/>
      <c r="R248" s="238"/>
      <c r="S248" s="238"/>
      <c r="T248" s="239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0" t="s">
        <v>194</v>
      </c>
      <c r="AU248" s="240" t="s">
        <v>80</v>
      </c>
      <c r="AV248" s="13" t="s">
        <v>80</v>
      </c>
      <c r="AW248" s="13" t="s">
        <v>32</v>
      </c>
      <c r="AX248" s="13" t="s">
        <v>78</v>
      </c>
      <c r="AY248" s="240" t="s">
        <v>120</v>
      </c>
    </row>
    <row r="249" s="11" customFormat="1" ht="22.8" customHeight="1">
      <c r="A249" s="11"/>
      <c r="B249" s="183"/>
      <c r="C249" s="184"/>
      <c r="D249" s="185" t="s">
        <v>69</v>
      </c>
      <c r="E249" s="222" t="s">
        <v>153</v>
      </c>
      <c r="F249" s="222" t="s">
        <v>539</v>
      </c>
      <c r="G249" s="184"/>
      <c r="H249" s="184"/>
      <c r="I249" s="187"/>
      <c r="J249" s="223">
        <f>BK249</f>
        <v>0</v>
      </c>
      <c r="K249" s="184"/>
      <c r="L249" s="189"/>
      <c r="M249" s="190"/>
      <c r="N249" s="191"/>
      <c r="O249" s="191"/>
      <c r="P249" s="192">
        <f>SUM(P250:P255)</f>
        <v>0</v>
      </c>
      <c r="Q249" s="191"/>
      <c r="R249" s="192">
        <f>SUM(R250:R255)</f>
        <v>1.316208</v>
      </c>
      <c r="S249" s="191"/>
      <c r="T249" s="193">
        <f>SUM(T250:T255)</f>
        <v>27.556000000000001</v>
      </c>
      <c r="U249" s="11"/>
      <c r="V249" s="11"/>
      <c r="W249" s="11"/>
      <c r="X249" s="11"/>
      <c r="Y249" s="11"/>
      <c r="Z249" s="11"/>
      <c r="AA249" s="11"/>
      <c r="AB249" s="11"/>
      <c r="AC249" s="11"/>
      <c r="AD249" s="11"/>
      <c r="AE249" s="11"/>
      <c r="AR249" s="194" t="s">
        <v>78</v>
      </c>
      <c r="AT249" s="195" t="s">
        <v>69</v>
      </c>
      <c r="AU249" s="195" t="s">
        <v>78</v>
      </c>
      <c r="AY249" s="194" t="s">
        <v>120</v>
      </c>
      <c r="BK249" s="196">
        <f>SUM(BK250:BK255)</f>
        <v>0</v>
      </c>
    </row>
    <row r="250" s="2" customFormat="1" ht="16.5" customHeight="1">
      <c r="A250" s="38"/>
      <c r="B250" s="39"/>
      <c r="C250" s="197" t="s">
        <v>540</v>
      </c>
      <c r="D250" s="197" t="s">
        <v>121</v>
      </c>
      <c r="E250" s="198" t="s">
        <v>541</v>
      </c>
      <c r="F250" s="199" t="s">
        <v>542</v>
      </c>
      <c r="G250" s="200" t="s">
        <v>267</v>
      </c>
      <c r="H250" s="201">
        <v>10.800000000000001</v>
      </c>
      <c r="I250" s="202"/>
      <c r="J250" s="203">
        <f>ROUND(I250*H250,2)</f>
        <v>0</v>
      </c>
      <c r="K250" s="204"/>
      <c r="L250" s="44"/>
      <c r="M250" s="205" t="s">
        <v>19</v>
      </c>
      <c r="N250" s="206" t="s">
        <v>41</v>
      </c>
      <c r="O250" s="84"/>
      <c r="P250" s="207">
        <f>O250*H250</f>
        <v>0</v>
      </c>
      <c r="Q250" s="207">
        <v>0.12171</v>
      </c>
      <c r="R250" s="207">
        <f>Q250*H250</f>
        <v>1.314468</v>
      </c>
      <c r="S250" s="207">
        <v>2.3999999999999999</v>
      </c>
      <c r="T250" s="208">
        <f>S250*H250</f>
        <v>25.920000000000002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09" t="s">
        <v>119</v>
      </c>
      <c r="AT250" s="209" t="s">
        <v>121</v>
      </c>
      <c r="AU250" s="209" t="s">
        <v>80</v>
      </c>
      <c r="AY250" s="17" t="s">
        <v>120</v>
      </c>
      <c r="BE250" s="210">
        <f>IF(N250="základní",J250,0)</f>
        <v>0</v>
      </c>
      <c r="BF250" s="210">
        <f>IF(N250="snížená",J250,0)</f>
        <v>0</v>
      </c>
      <c r="BG250" s="210">
        <f>IF(N250="zákl. přenesená",J250,0)</f>
        <v>0</v>
      </c>
      <c r="BH250" s="210">
        <f>IF(N250="sníž. přenesená",J250,0)</f>
        <v>0</v>
      </c>
      <c r="BI250" s="210">
        <f>IF(N250="nulová",J250,0)</f>
        <v>0</v>
      </c>
      <c r="BJ250" s="17" t="s">
        <v>78</v>
      </c>
      <c r="BK250" s="210">
        <f>ROUND(I250*H250,2)</f>
        <v>0</v>
      </c>
      <c r="BL250" s="17" t="s">
        <v>119</v>
      </c>
      <c r="BM250" s="209" t="s">
        <v>543</v>
      </c>
    </row>
    <row r="251" s="2" customFormat="1">
      <c r="A251" s="38"/>
      <c r="B251" s="39"/>
      <c r="C251" s="40"/>
      <c r="D251" s="224" t="s">
        <v>192</v>
      </c>
      <c r="E251" s="40"/>
      <c r="F251" s="225" t="s">
        <v>544</v>
      </c>
      <c r="G251" s="40"/>
      <c r="H251" s="40"/>
      <c r="I251" s="226"/>
      <c r="J251" s="40"/>
      <c r="K251" s="40"/>
      <c r="L251" s="44"/>
      <c r="M251" s="227"/>
      <c r="N251" s="228"/>
      <c r="O251" s="84"/>
      <c r="P251" s="84"/>
      <c r="Q251" s="84"/>
      <c r="R251" s="84"/>
      <c r="S251" s="84"/>
      <c r="T251" s="85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192</v>
      </c>
      <c r="AU251" s="17" t="s">
        <v>80</v>
      </c>
    </row>
    <row r="252" s="13" customFormat="1">
      <c r="A252" s="13"/>
      <c r="B252" s="229"/>
      <c r="C252" s="230"/>
      <c r="D252" s="231" t="s">
        <v>194</v>
      </c>
      <c r="E252" s="232" t="s">
        <v>19</v>
      </c>
      <c r="F252" s="233" t="s">
        <v>545</v>
      </c>
      <c r="G252" s="230"/>
      <c r="H252" s="234">
        <v>10.800000000000001</v>
      </c>
      <c r="I252" s="235"/>
      <c r="J252" s="230"/>
      <c r="K252" s="230"/>
      <c r="L252" s="236"/>
      <c r="M252" s="237"/>
      <c r="N252" s="238"/>
      <c r="O252" s="238"/>
      <c r="P252" s="238"/>
      <c r="Q252" s="238"/>
      <c r="R252" s="238"/>
      <c r="S252" s="238"/>
      <c r="T252" s="239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0" t="s">
        <v>194</v>
      </c>
      <c r="AU252" s="240" t="s">
        <v>80</v>
      </c>
      <c r="AV252" s="13" t="s">
        <v>80</v>
      </c>
      <c r="AW252" s="13" t="s">
        <v>32</v>
      </c>
      <c r="AX252" s="13" t="s">
        <v>78</v>
      </c>
      <c r="AY252" s="240" t="s">
        <v>120</v>
      </c>
    </row>
    <row r="253" s="2" customFormat="1" ht="24.15" customHeight="1">
      <c r="A253" s="38"/>
      <c r="B253" s="39"/>
      <c r="C253" s="197" t="s">
        <v>546</v>
      </c>
      <c r="D253" s="197" t="s">
        <v>121</v>
      </c>
      <c r="E253" s="198" t="s">
        <v>547</v>
      </c>
      <c r="F253" s="199" t="s">
        <v>548</v>
      </c>
      <c r="G253" s="200" t="s">
        <v>190</v>
      </c>
      <c r="H253" s="201">
        <v>2</v>
      </c>
      <c r="I253" s="202"/>
      <c r="J253" s="203">
        <f>ROUND(I253*H253,2)</f>
        <v>0</v>
      </c>
      <c r="K253" s="204"/>
      <c r="L253" s="44"/>
      <c r="M253" s="205" t="s">
        <v>19</v>
      </c>
      <c r="N253" s="206" t="s">
        <v>41</v>
      </c>
      <c r="O253" s="84"/>
      <c r="P253" s="207">
        <f>O253*H253</f>
        <v>0</v>
      </c>
      <c r="Q253" s="207">
        <v>0.00087000000000000001</v>
      </c>
      <c r="R253" s="207">
        <f>Q253*H253</f>
        <v>0.00174</v>
      </c>
      <c r="S253" s="207">
        <v>0.81799999999999995</v>
      </c>
      <c r="T253" s="208">
        <f>S253*H253</f>
        <v>1.6359999999999999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09" t="s">
        <v>119</v>
      </c>
      <c r="AT253" s="209" t="s">
        <v>121</v>
      </c>
      <c r="AU253" s="209" t="s">
        <v>80</v>
      </c>
      <c r="AY253" s="17" t="s">
        <v>120</v>
      </c>
      <c r="BE253" s="210">
        <f>IF(N253="základní",J253,0)</f>
        <v>0</v>
      </c>
      <c r="BF253" s="210">
        <f>IF(N253="snížená",J253,0)</f>
        <v>0</v>
      </c>
      <c r="BG253" s="210">
        <f>IF(N253="zákl. přenesená",J253,0)</f>
        <v>0</v>
      </c>
      <c r="BH253" s="210">
        <f>IF(N253="sníž. přenesená",J253,0)</f>
        <v>0</v>
      </c>
      <c r="BI253" s="210">
        <f>IF(N253="nulová",J253,0)</f>
        <v>0</v>
      </c>
      <c r="BJ253" s="17" t="s">
        <v>78</v>
      </c>
      <c r="BK253" s="210">
        <f>ROUND(I253*H253,2)</f>
        <v>0</v>
      </c>
      <c r="BL253" s="17" t="s">
        <v>119</v>
      </c>
      <c r="BM253" s="209" t="s">
        <v>549</v>
      </c>
    </row>
    <row r="254" s="2" customFormat="1">
      <c r="A254" s="38"/>
      <c r="B254" s="39"/>
      <c r="C254" s="40"/>
      <c r="D254" s="224" t="s">
        <v>192</v>
      </c>
      <c r="E254" s="40"/>
      <c r="F254" s="225" t="s">
        <v>550</v>
      </c>
      <c r="G254" s="40"/>
      <c r="H254" s="40"/>
      <c r="I254" s="226"/>
      <c r="J254" s="40"/>
      <c r="K254" s="40"/>
      <c r="L254" s="44"/>
      <c r="M254" s="227"/>
      <c r="N254" s="228"/>
      <c r="O254" s="84"/>
      <c r="P254" s="84"/>
      <c r="Q254" s="84"/>
      <c r="R254" s="84"/>
      <c r="S254" s="84"/>
      <c r="T254" s="85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192</v>
      </c>
      <c r="AU254" s="17" t="s">
        <v>80</v>
      </c>
    </row>
    <row r="255" s="13" customFormat="1">
      <c r="A255" s="13"/>
      <c r="B255" s="229"/>
      <c r="C255" s="230"/>
      <c r="D255" s="231" t="s">
        <v>194</v>
      </c>
      <c r="E255" s="232" t="s">
        <v>19</v>
      </c>
      <c r="F255" s="233" t="s">
        <v>551</v>
      </c>
      <c r="G255" s="230"/>
      <c r="H255" s="234">
        <v>2</v>
      </c>
      <c r="I255" s="235"/>
      <c r="J255" s="230"/>
      <c r="K255" s="230"/>
      <c r="L255" s="236"/>
      <c r="M255" s="237"/>
      <c r="N255" s="238"/>
      <c r="O255" s="238"/>
      <c r="P255" s="238"/>
      <c r="Q255" s="238"/>
      <c r="R255" s="238"/>
      <c r="S255" s="238"/>
      <c r="T255" s="239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0" t="s">
        <v>194</v>
      </c>
      <c r="AU255" s="240" t="s">
        <v>80</v>
      </c>
      <c r="AV255" s="13" t="s">
        <v>80</v>
      </c>
      <c r="AW255" s="13" t="s">
        <v>32</v>
      </c>
      <c r="AX255" s="13" t="s">
        <v>78</v>
      </c>
      <c r="AY255" s="240" t="s">
        <v>120</v>
      </c>
    </row>
    <row r="256" s="11" customFormat="1" ht="22.8" customHeight="1">
      <c r="A256" s="11"/>
      <c r="B256" s="183"/>
      <c r="C256" s="184"/>
      <c r="D256" s="185" t="s">
        <v>69</v>
      </c>
      <c r="E256" s="222" t="s">
        <v>552</v>
      </c>
      <c r="F256" s="222" t="s">
        <v>553</v>
      </c>
      <c r="G256" s="184"/>
      <c r="H256" s="184"/>
      <c r="I256" s="187"/>
      <c r="J256" s="223">
        <f>BK256</f>
        <v>0</v>
      </c>
      <c r="K256" s="184"/>
      <c r="L256" s="189"/>
      <c r="M256" s="190"/>
      <c r="N256" s="191"/>
      <c r="O256" s="191"/>
      <c r="P256" s="192">
        <f>SUM(P257:P265)</f>
        <v>0</v>
      </c>
      <c r="Q256" s="191"/>
      <c r="R256" s="192">
        <f>SUM(R257:R265)</f>
        <v>0</v>
      </c>
      <c r="S256" s="191"/>
      <c r="T256" s="193">
        <f>SUM(T257:T265)</f>
        <v>0</v>
      </c>
      <c r="U256" s="11"/>
      <c r="V256" s="11"/>
      <c r="W256" s="11"/>
      <c r="X256" s="11"/>
      <c r="Y256" s="11"/>
      <c r="Z256" s="11"/>
      <c r="AA256" s="11"/>
      <c r="AB256" s="11"/>
      <c r="AC256" s="11"/>
      <c r="AD256" s="11"/>
      <c r="AE256" s="11"/>
      <c r="AR256" s="194" t="s">
        <v>78</v>
      </c>
      <c r="AT256" s="195" t="s">
        <v>69</v>
      </c>
      <c r="AU256" s="195" t="s">
        <v>78</v>
      </c>
      <c r="AY256" s="194" t="s">
        <v>120</v>
      </c>
      <c r="BK256" s="196">
        <f>SUM(BK257:BK265)</f>
        <v>0</v>
      </c>
    </row>
    <row r="257" s="2" customFormat="1" ht="16.5" customHeight="1">
      <c r="A257" s="38"/>
      <c r="B257" s="39"/>
      <c r="C257" s="197" t="s">
        <v>554</v>
      </c>
      <c r="D257" s="197" t="s">
        <v>121</v>
      </c>
      <c r="E257" s="198" t="s">
        <v>555</v>
      </c>
      <c r="F257" s="199" t="s">
        <v>556</v>
      </c>
      <c r="G257" s="200" t="s">
        <v>314</v>
      </c>
      <c r="H257" s="201">
        <v>27.556000000000001</v>
      </c>
      <c r="I257" s="202"/>
      <c r="J257" s="203">
        <f>ROUND(I257*H257,2)</f>
        <v>0</v>
      </c>
      <c r="K257" s="204"/>
      <c r="L257" s="44"/>
      <c r="M257" s="205" t="s">
        <v>19</v>
      </c>
      <c r="N257" s="206" t="s">
        <v>41</v>
      </c>
      <c r="O257" s="84"/>
      <c r="P257" s="207">
        <f>O257*H257</f>
        <v>0</v>
      </c>
      <c r="Q257" s="207">
        <v>0</v>
      </c>
      <c r="R257" s="207">
        <f>Q257*H257</f>
        <v>0</v>
      </c>
      <c r="S257" s="207">
        <v>0</v>
      </c>
      <c r="T257" s="208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09" t="s">
        <v>119</v>
      </c>
      <c r="AT257" s="209" t="s">
        <v>121</v>
      </c>
      <c r="AU257" s="209" t="s">
        <v>80</v>
      </c>
      <c r="AY257" s="17" t="s">
        <v>120</v>
      </c>
      <c r="BE257" s="210">
        <f>IF(N257="základní",J257,0)</f>
        <v>0</v>
      </c>
      <c r="BF257" s="210">
        <f>IF(N257="snížená",J257,0)</f>
        <v>0</v>
      </c>
      <c r="BG257" s="210">
        <f>IF(N257="zákl. přenesená",J257,0)</f>
        <v>0</v>
      </c>
      <c r="BH257" s="210">
        <f>IF(N257="sníž. přenesená",J257,0)</f>
        <v>0</v>
      </c>
      <c r="BI257" s="210">
        <f>IF(N257="nulová",J257,0)</f>
        <v>0</v>
      </c>
      <c r="BJ257" s="17" t="s">
        <v>78</v>
      </c>
      <c r="BK257" s="210">
        <f>ROUND(I257*H257,2)</f>
        <v>0</v>
      </c>
      <c r="BL257" s="17" t="s">
        <v>119</v>
      </c>
      <c r="BM257" s="209" t="s">
        <v>557</v>
      </c>
    </row>
    <row r="258" s="2" customFormat="1">
      <c r="A258" s="38"/>
      <c r="B258" s="39"/>
      <c r="C258" s="40"/>
      <c r="D258" s="224" t="s">
        <v>192</v>
      </c>
      <c r="E258" s="40"/>
      <c r="F258" s="225" t="s">
        <v>558</v>
      </c>
      <c r="G258" s="40"/>
      <c r="H258" s="40"/>
      <c r="I258" s="226"/>
      <c r="J258" s="40"/>
      <c r="K258" s="40"/>
      <c r="L258" s="44"/>
      <c r="M258" s="227"/>
      <c r="N258" s="228"/>
      <c r="O258" s="84"/>
      <c r="P258" s="84"/>
      <c r="Q258" s="84"/>
      <c r="R258" s="84"/>
      <c r="S258" s="84"/>
      <c r="T258" s="85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192</v>
      </c>
      <c r="AU258" s="17" t="s">
        <v>80</v>
      </c>
    </row>
    <row r="259" s="2" customFormat="1" ht="21.75" customHeight="1">
      <c r="A259" s="38"/>
      <c r="B259" s="39"/>
      <c r="C259" s="197" t="s">
        <v>559</v>
      </c>
      <c r="D259" s="197" t="s">
        <v>121</v>
      </c>
      <c r="E259" s="198" t="s">
        <v>560</v>
      </c>
      <c r="F259" s="199" t="s">
        <v>561</v>
      </c>
      <c r="G259" s="200" t="s">
        <v>314</v>
      </c>
      <c r="H259" s="201">
        <v>385.78399999999999</v>
      </c>
      <c r="I259" s="202"/>
      <c r="J259" s="203">
        <f>ROUND(I259*H259,2)</f>
        <v>0</v>
      </c>
      <c r="K259" s="204"/>
      <c r="L259" s="44"/>
      <c r="M259" s="205" t="s">
        <v>19</v>
      </c>
      <c r="N259" s="206" t="s">
        <v>41</v>
      </c>
      <c r="O259" s="84"/>
      <c r="P259" s="207">
        <f>O259*H259</f>
        <v>0</v>
      </c>
      <c r="Q259" s="207">
        <v>0</v>
      </c>
      <c r="R259" s="207">
        <f>Q259*H259</f>
        <v>0</v>
      </c>
      <c r="S259" s="207">
        <v>0</v>
      </c>
      <c r="T259" s="208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09" t="s">
        <v>119</v>
      </c>
      <c r="AT259" s="209" t="s">
        <v>121</v>
      </c>
      <c r="AU259" s="209" t="s">
        <v>80</v>
      </c>
      <c r="AY259" s="17" t="s">
        <v>120</v>
      </c>
      <c r="BE259" s="210">
        <f>IF(N259="základní",J259,0)</f>
        <v>0</v>
      </c>
      <c r="BF259" s="210">
        <f>IF(N259="snížená",J259,0)</f>
        <v>0</v>
      </c>
      <c r="BG259" s="210">
        <f>IF(N259="zákl. přenesená",J259,0)</f>
        <v>0</v>
      </c>
      <c r="BH259" s="210">
        <f>IF(N259="sníž. přenesená",J259,0)</f>
        <v>0</v>
      </c>
      <c r="BI259" s="210">
        <f>IF(N259="nulová",J259,0)</f>
        <v>0</v>
      </c>
      <c r="BJ259" s="17" t="s">
        <v>78</v>
      </c>
      <c r="BK259" s="210">
        <f>ROUND(I259*H259,2)</f>
        <v>0</v>
      </c>
      <c r="BL259" s="17" t="s">
        <v>119</v>
      </c>
      <c r="BM259" s="209" t="s">
        <v>562</v>
      </c>
    </row>
    <row r="260" s="2" customFormat="1">
      <c r="A260" s="38"/>
      <c r="B260" s="39"/>
      <c r="C260" s="40"/>
      <c r="D260" s="224" t="s">
        <v>192</v>
      </c>
      <c r="E260" s="40"/>
      <c r="F260" s="225" t="s">
        <v>563</v>
      </c>
      <c r="G260" s="40"/>
      <c r="H260" s="40"/>
      <c r="I260" s="226"/>
      <c r="J260" s="40"/>
      <c r="K260" s="40"/>
      <c r="L260" s="44"/>
      <c r="M260" s="227"/>
      <c r="N260" s="228"/>
      <c r="O260" s="84"/>
      <c r="P260" s="84"/>
      <c r="Q260" s="84"/>
      <c r="R260" s="84"/>
      <c r="S260" s="84"/>
      <c r="T260" s="85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192</v>
      </c>
      <c r="AU260" s="17" t="s">
        <v>80</v>
      </c>
    </row>
    <row r="261" s="13" customFormat="1">
      <c r="A261" s="13"/>
      <c r="B261" s="229"/>
      <c r="C261" s="230"/>
      <c r="D261" s="231" t="s">
        <v>194</v>
      </c>
      <c r="E261" s="230"/>
      <c r="F261" s="233" t="s">
        <v>564</v>
      </c>
      <c r="G261" s="230"/>
      <c r="H261" s="234">
        <v>385.78399999999999</v>
      </c>
      <c r="I261" s="235"/>
      <c r="J261" s="230"/>
      <c r="K261" s="230"/>
      <c r="L261" s="236"/>
      <c r="M261" s="237"/>
      <c r="N261" s="238"/>
      <c r="O261" s="238"/>
      <c r="P261" s="238"/>
      <c r="Q261" s="238"/>
      <c r="R261" s="238"/>
      <c r="S261" s="238"/>
      <c r="T261" s="239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0" t="s">
        <v>194</v>
      </c>
      <c r="AU261" s="240" t="s">
        <v>80</v>
      </c>
      <c r="AV261" s="13" t="s">
        <v>80</v>
      </c>
      <c r="AW261" s="13" t="s">
        <v>4</v>
      </c>
      <c r="AX261" s="13" t="s">
        <v>78</v>
      </c>
      <c r="AY261" s="240" t="s">
        <v>120</v>
      </c>
    </row>
    <row r="262" s="2" customFormat="1" ht="24.15" customHeight="1">
      <c r="A262" s="38"/>
      <c r="B262" s="39"/>
      <c r="C262" s="197" t="s">
        <v>565</v>
      </c>
      <c r="D262" s="197" t="s">
        <v>121</v>
      </c>
      <c r="E262" s="198" t="s">
        <v>566</v>
      </c>
      <c r="F262" s="199" t="s">
        <v>567</v>
      </c>
      <c r="G262" s="200" t="s">
        <v>314</v>
      </c>
      <c r="H262" s="201">
        <v>27.556000000000001</v>
      </c>
      <c r="I262" s="202"/>
      <c r="J262" s="203">
        <f>ROUND(I262*H262,2)</f>
        <v>0</v>
      </c>
      <c r="K262" s="204"/>
      <c r="L262" s="44"/>
      <c r="M262" s="205" t="s">
        <v>19</v>
      </c>
      <c r="N262" s="206" t="s">
        <v>41</v>
      </c>
      <c r="O262" s="84"/>
      <c r="P262" s="207">
        <f>O262*H262</f>
        <v>0</v>
      </c>
      <c r="Q262" s="207">
        <v>0</v>
      </c>
      <c r="R262" s="207">
        <f>Q262*H262</f>
        <v>0</v>
      </c>
      <c r="S262" s="207">
        <v>0</v>
      </c>
      <c r="T262" s="208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09" t="s">
        <v>119</v>
      </c>
      <c r="AT262" s="209" t="s">
        <v>121</v>
      </c>
      <c r="AU262" s="209" t="s">
        <v>80</v>
      </c>
      <c r="AY262" s="17" t="s">
        <v>120</v>
      </c>
      <c r="BE262" s="210">
        <f>IF(N262="základní",J262,0)</f>
        <v>0</v>
      </c>
      <c r="BF262" s="210">
        <f>IF(N262="snížená",J262,0)</f>
        <v>0</v>
      </c>
      <c r="BG262" s="210">
        <f>IF(N262="zákl. přenesená",J262,0)</f>
        <v>0</v>
      </c>
      <c r="BH262" s="210">
        <f>IF(N262="sníž. přenesená",J262,0)</f>
        <v>0</v>
      </c>
      <c r="BI262" s="210">
        <f>IF(N262="nulová",J262,0)</f>
        <v>0</v>
      </c>
      <c r="BJ262" s="17" t="s">
        <v>78</v>
      </c>
      <c r="BK262" s="210">
        <f>ROUND(I262*H262,2)</f>
        <v>0</v>
      </c>
      <c r="BL262" s="17" t="s">
        <v>119</v>
      </c>
      <c r="BM262" s="209" t="s">
        <v>568</v>
      </c>
    </row>
    <row r="263" s="2" customFormat="1">
      <c r="A263" s="38"/>
      <c r="B263" s="39"/>
      <c r="C263" s="40"/>
      <c r="D263" s="224" t="s">
        <v>192</v>
      </c>
      <c r="E263" s="40"/>
      <c r="F263" s="225" t="s">
        <v>569</v>
      </c>
      <c r="G263" s="40"/>
      <c r="H263" s="40"/>
      <c r="I263" s="226"/>
      <c r="J263" s="40"/>
      <c r="K263" s="40"/>
      <c r="L263" s="44"/>
      <c r="M263" s="227"/>
      <c r="N263" s="228"/>
      <c r="O263" s="84"/>
      <c r="P263" s="84"/>
      <c r="Q263" s="84"/>
      <c r="R263" s="84"/>
      <c r="S263" s="84"/>
      <c r="T263" s="85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192</v>
      </c>
      <c r="AU263" s="17" t="s">
        <v>80</v>
      </c>
    </row>
    <row r="264" s="2" customFormat="1" ht="24.15" customHeight="1">
      <c r="A264" s="38"/>
      <c r="B264" s="39"/>
      <c r="C264" s="197" t="s">
        <v>209</v>
      </c>
      <c r="D264" s="197" t="s">
        <v>121</v>
      </c>
      <c r="E264" s="198" t="s">
        <v>570</v>
      </c>
      <c r="F264" s="199" t="s">
        <v>571</v>
      </c>
      <c r="G264" s="200" t="s">
        <v>314</v>
      </c>
      <c r="H264" s="201">
        <v>27.556000000000001</v>
      </c>
      <c r="I264" s="202"/>
      <c r="J264" s="203">
        <f>ROUND(I264*H264,2)</f>
        <v>0</v>
      </c>
      <c r="K264" s="204"/>
      <c r="L264" s="44"/>
      <c r="M264" s="205" t="s">
        <v>19</v>
      </c>
      <c r="N264" s="206" t="s">
        <v>41</v>
      </c>
      <c r="O264" s="84"/>
      <c r="P264" s="207">
        <f>O264*H264</f>
        <v>0</v>
      </c>
      <c r="Q264" s="207">
        <v>0</v>
      </c>
      <c r="R264" s="207">
        <f>Q264*H264</f>
        <v>0</v>
      </c>
      <c r="S264" s="207">
        <v>0</v>
      </c>
      <c r="T264" s="208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09" t="s">
        <v>119</v>
      </c>
      <c r="AT264" s="209" t="s">
        <v>121</v>
      </c>
      <c r="AU264" s="209" t="s">
        <v>80</v>
      </c>
      <c r="AY264" s="17" t="s">
        <v>120</v>
      </c>
      <c r="BE264" s="210">
        <f>IF(N264="základní",J264,0)</f>
        <v>0</v>
      </c>
      <c r="BF264" s="210">
        <f>IF(N264="snížená",J264,0)</f>
        <v>0</v>
      </c>
      <c r="BG264" s="210">
        <f>IF(N264="zákl. přenesená",J264,0)</f>
        <v>0</v>
      </c>
      <c r="BH264" s="210">
        <f>IF(N264="sníž. přenesená",J264,0)</f>
        <v>0</v>
      </c>
      <c r="BI264" s="210">
        <f>IF(N264="nulová",J264,0)</f>
        <v>0</v>
      </c>
      <c r="BJ264" s="17" t="s">
        <v>78</v>
      </c>
      <c r="BK264" s="210">
        <f>ROUND(I264*H264,2)</f>
        <v>0</v>
      </c>
      <c r="BL264" s="17" t="s">
        <v>119</v>
      </c>
      <c r="BM264" s="209" t="s">
        <v>572</v>
      </c>
    </row>
    <row r="265" s="2" customFormat="1">
      <c r="A265" s="38"/>
      <c r="B265" s="39"/>
      <c r="C265" s="40"/>
      <c r="D265" s="224" t="s">
        <v>192</v>
      </c>
      <c r="E265" s="40"/>
      <c r="F265" s="225" t="s">
        <v>573</v>
      </c>
      <c r="G265" s="40"/>
      <c r="H265" s="40"/>
      <c r="I265" s="226"/>
      <c r="J265" s="40"/>
      <c r="K265" s="40"/>
      <c r="L265" s="44"/>
      <c r="M265" s="227"/>
      <c r="N265" s="228"/>
      <c r="O265" s="84"/>
      <c r="P265" s="84"/>
      <c r="Q265" s="84"/>
      <c r="R265" s="84"/>
      <c r="S265" s="84"/>
      <c r="T265" s="85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192</v>
      </c>
      <c r="AU265" s="17" t="s">
        <v>80</v>
      </c>
    </row>
    <row r="266" s="11" customFormat="1" ht="22.8" customHeight="1">
      <c r="A266" s="11"/>
      <c r="B266" s="183"/>
      <c r="C266" s="184"/>
      <c r="D266" s="185" t="s">
        <v>69</v>
      </c>
      <c r="E266" s="222" t="s">
        <v>365</v>
      </c>
      <c r="F266" s="222" t="s">
        <v>366</v>
      </c>
      <c r="G266" s="184"/>
      <c r="H266" s="184"/>
      <c r="I266" s="187"/>
      <c r="J266" s="223">
        <f>BK266</f>
        <v>0</v>
      </c>
      <c r="K266" s="184"/>
      <c r="L266" s="189"/>
      <c r="M266" s="190"/>
      <c r="N266" s="191"/>
      <c r="O266" s="191"/>
      <c r="P266" s="192">
        <f>SUM(P267:P268)</f>
        <v>0</v>
      </c>
      <c r="Q266" s="191"/>
      <c r="R266" s="192">
        <f>SUM(R267:R268)</f>
        <v>0</v>
      </c>
      <c r="S266" s="191"/>
      <c r="T266" s="193">
        <f>SUM(T267:T268)</f>
        <v>0</v>
      </c>
      <c r="U266" s="11"/>
      <c r="V266" s="11"/>
      <c r="W266" s="11"/>
      <c r="X266" s="11"/>
      <c r="Y266" s="11"/>
      <c r="Z266" s="11"/>
      <c r="AA266" s="11"/>
      <c r="AB266" s="11"/>
      <c r="AC266" s="11"/>
      <c r="AD266" s="11"/>
      <c r="AE266" s="11"/>
      <c r="AR266" s="194" t="s">
        <v>78</v>
      </c>
      <c r="AT266" s="195" t="s">
        <v>69</v>
      </c>
      <c r="AU266" s="195" t="s">
        <v>78</v>
      </c>
      <c r="AY266" s="194" t="s">
        <v>120</v>
      </c>
      <c r="BK266" s="196">
        <f>SUM(BK267:BK268)</f>
        <v>0</v>
      </c>
    </row>
    <row r="267" s="2" customFormat="1" ht="16.5" customHeight="1">
      <c r="A267" s="38"/>
      <c r="B267" s="39"/>
      <c r="C267" s="197" t="s">
        <v>574</v>
      </c>
      <c r="D267" s="197" t="s">
        <v>121</v>
      </c>
      <c r="E267" s="198" t="s">
        <v>368</v>
      </c>
      <c r="F267" s="199" t="s">
        <v>369</v>
      </c>
      <c r="G267" s="200" t="s">
        <v>314</v>
      </c>
      <c r="H267" s="201">
        <v>1824.1300000000001</v>
      </c>
      <c r="I267" s="202"/>
      <c r="J267" s="203">
        <f>ROUND(I267*H267,2)</f>
        <v>0</v>
      </c>
      <c r="K267" s="204"/>
      <c r="L267" s="44"/>
      <c r="M267" s="205" t="s">
        <v>19</v>
      </c>
      <c r="N267" s="206" t="s">
        <v>41</v>
      </c>
      <c r="O267" s="84"/>
      <c r="P267" s="207">
        <f>O267*H267</f>
        <v>0</v>
      </c>
      <c r="Q267" s="207">
        <v>0</v>
      </c>
      <c r="R267" s="207">
        <f>Q267*H267</f>
        <v>0</v>
      </c>
      <c r="S267" s="207">
        <v>0</v>
      </c>
      <c r="T267" s="208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09" t="s">
        <v>119</v>
      </c>
      <c r="AT267" s="209" t="s">
        <v>121</v>
      </c>
      <c r="AU267" s="209" t="s">
        <v>80</v>
      </c>
      <c r="AY267" s="17" t="s">
        <v>120</v>
      </c>
      <c r="BE267" s="210">
        <f>IF(N267="základní",J267,0)</f>
        <v>0</v>
      </c>
      <c r="BF267" s="210">
        <f>IF(N267="snížená",J267,0)</f>
        <v>0</v>
      </c>
      <c r="BG267" s="210">
        <f>IF(N267="zákl. přenesená",J267,0)</f>
        <v>0</v>
      </c>
      <c r="BH267" s="210">
        <f>IF(N267="sníž. přenesená",J267,0)</f>
        <v>0</v>
      </c>
      <c r="BI267" s="210">
        <f>IF(N267="nulová",J267,0)</f>
        <v>0</v>
      </c>
      <c r="BJ267" s="17" t="s">
        <v>78</v>
      </c>
      <c r="BK267" s="210">
        <f>ROUND(I267*H267,2)</f>
        <v>0</v>
      </c>
      <c r="BL267" s="17" t="s">
        <v>119</v>
      </c>
      <c r="BM267" s="209" t="s">
        <v>575</v>
      </c>
    </row>
    <row r="268" s="2" customFormat="1">
      <c r="A268" s="38"/>
      <c r="B268" s="39"/>
      <c r="C268" s="40"/>
      <c r="D268" s="224" t="s">
        <v>192</v>
      </c>
      <c r="E268" s="40"/>
      <c r="F268" s="225" t="s">
        <v>371</v>
      </c>
      <c r="G268" s="40"/>
      <c r="H268" s="40"/>
      <c r="I268" s="226"/>
      <c r="J268" s="40"/>
      <c r="K268" s="40"/>
      <c r="L268" s="44"/>
      <c r="M268" s="263"/>
      <c r="N268" s="264"/>
      <c r="O268" s="213"/>
      <c r="P268" s="213"/>
      <c r="Q268" s="213"/>
      <c r="R268" s="213"/>
      <c r="S268" s="213"/>
      <c r="T268" s="265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192</v>
      </c>
      <c r="AU268" s="17" t="s">
        <v>80</v>
      </c>
    </row>
    <row r="269" s="2" customFormat="1" ht="6.96" customHeight="1">
      <c r="A269" s="38"/>
      <c r="B269" s="59"/>
      <c r="C269" s="60"/>
      <c r="D269" s="60"/>
      <c r="E269" s="60"/>
      <c r="F269" s="60"/>
      <c r="G269" s="60"/>
      <c r="H269" s="60"/>
      <c r="I269" s="60"/>
      <c r="J269" s="60"/>
      <c r="K269" s="60"/>
      <c r="L269" s="44"/>
      <c r="M269" s="38"/>
      <c r="O269" s="38"/>
      <c r="P269" s="38"/>
      <c r="Q269" s="38"/>
      <c r="R269" s="38"/>
      <c r="S269" s="38"/>
      <c r="T269" s="38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</row>
  </sheetData>
  <sheetProtection sheet="1" autoFilter="0" formatColumns="0" formatRows="0" objects="1" scenarios="1" spinCount="100000" saltValue="BxHhMSIUIfcHQXgMaqcvEMJv23Pk4Tp4UYy5IOin6mp3pAMdWT354WFkeYy/zatLfSXbHH+wqHlZpSoUS4f2FQ==" hashValue="HWyfb30yeSmfniEDE7W8jJFWmNKKwWShYPdTvFt4A9w4vhCV/7kqFeekR0JuSzVd5Mh4Nl3jLGSRDqcI+vv1hw==" algorithmName="SHA-512" password="CC35"/>
  <autoFilter ref="C86:K268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1" r:id="rId1" display="https://podminky.urs.cz/item/CS_URS_2021_02/111211231"/>
    <hyperlink ref="F94" r:id="rId2" display="https://podminky.urs.cz/item/CS_URS_2021_02/111211232"/>
    <hyperlink ref="F97" r:id="rId3" display="https://podminky.urs.cz/item/CS_URS_2021_02/112101101"/>
    <hyperlink ref="F100" r:id="rId4" display="https://podminky.urs.cz/item/CS_URS_2021_02/112101102"/>
    <hyperlink ref="F103" r:id="rId5" display="https://podminky.urs.cz/item/CS_URS_2021_02/112101104"/>
    <hyperlink ref="F106" r:id="rId6" display="https://podminky.urs.cz/item/CS_URS_2021_02/112101105"/>
    <hyperlink ref="F109" r:id="rId7" display="https://podminky.urs.cz/item/CS_URS_2021_02/112111111"/>
    <hyperlink ref="F112" r:id="rId8" display="https://podminky.urs.cz/item/CS_URS_2021_02/112201102"/>
    <hyperlink ref="F115" r:id="rId9" display="https://podminky.urs.cz/item/CS_URS_2021_02/112211111"/>
    <hyperlink ref="F118" r:id="rId10" display="https://podminky.urs.cz/item/CS_URS_2021_02/112211112"/>
    <hyperlink ref="F121" r:id="rId11" display="https://podminky.urs.cz/item/CS_URS_2021_02/112211113"/>
    <hyperlink ref="F124" r:id="rId12" display="https://podminky.urs.cz/item/CS_URS_2021_02/112211114"/>
    <hyperlink ref="F127" r:id="rId13" display="https://podminky.urs.cz/item/CS_URS_2021_02/112251101"/>
    <hyperlink ref="F130" r:id="rId14" display="https://podminky.urs.cz/item/CS_URS_2021_02/112251104"/>
    <hyperlink ref="F133" r:id="rId15" display="https://podminky.urs.cz/item/CS_URS_2021_02/112251105"/>
    <hyperlink ref="F136" r:id="rId16" display="https://podminky.urs.cz/item/CS_URS_2021_02/121151123"/>
    <hyperlink ref="F139" r:id="rId17" display="https://podminky.urs.cz/item/CS_URS_2021_02/122251106"/>
    <hyperlink ref="F142" r:id="rId18" display="https://podminky.urs.cz/item/CS_URS_2021_02/129911114"/>
    <hyperlink ref="F145" r:id="rId19" display="https://podminky.urs.cz/item/CS_URS_2021_02/162651111"/>
    <hyperlink ref="F149" r:id="rId20" display="https://podminky.urs.cz/item/CS_URS_2021_02/162651151"/>
    <hyperlink ref="F152" r:id="rId21" display="https://podminky.urs.cz/item/CS_URS_2021_02/162751117"/>
    <hyperlink ref="F155" r:id="rId22" display="https://podminky.urs.cz/item/CS_URS_2021_02/162751119"/>
    <hyperlink ref="F158" r:id="rId23" display="https://podminky.urs.cz/item/CS_URS_2021_02/171103202"/>
    <hyperlink ref="F162" r:id="rId24" display="https://podminky.urs.cz/item/CS_URS_2021_02/171201201"/>
    <hyperlink ref="F167" r:id="rId25" display="https://podminky.urs.cz/item/CS_URS_2021_02/171201231"/>
    <hyperlink ref="F170" r:id="rId26" display="https://podminky.urs.cz/item/CS_URS_2021_02/181351113"/>
    <hyperlink ref="F175" r:id="rId27" display="https://podminky.urs.cz/item/CS_URS_2021_02/181411121"/>
    <hyperlink ref="F180" r:id="rId28" display="https://podminky.urs.cz/item/CS_URS_2021_02/00572472"/>
    <hyperlink ref="F184" r:id="rId29" display="https://podminky.urs.cz/item/CS_URS_2021_02/181451122"/>
    <hyperlink ref="F188" r:id="rId30" display="https://podminky.urs.cz/item/CS_URS_2021_02/00572474"/>
    <hyperlink ref="F191" r:id="rId31" display="https://podminky.urs.cz/item/CS_URS_2021_02/181951112"/>
    <hyperlink ref="F196" r:id="rId32" display="https://podminky.urs.cz/item/CS_URS_2021_02/182251101"/>
    <hyperlink ref="F201" r:id="rId33" display="https://podminky.urs.cz/item/CS_URS_2021_02/182351133"/>
    <hyperlink ref="F205" r:id="rId34" display="https://podminky.urs.cz/item/CS_URS_2021_02/185804312"/>
    <hyperlink ref="F209" r:id="rId35" display="https://podminky.urs.cz/item/CS_URS_2021_02/213211111"/>
    <hyperlink ref="F213" r:id="rId36" display="https://podminky.urs.cz/item/CS_URS_2021_02/457531112"/>
    <hyperlink ref="F216" r:id="rId37" display="https://podminky.urs.cz/item/CS_URS_2021_02/457542111"/>
    <hyperlink ref="F221" r:id="rId38" display="https://podminky.urs.cz/item/CS_URS_2021_02/457971122"/>
    <hyperlink ref="F225" r:id="rId39" display="https://podminky.urs.cz/item/CS_URS_2021_02/61894010"/>
    <hyperlink ref="F229" r:id="rId40" display="https://podminky.urs.cz/item/CS_URS_2021_02/457979122"/>
    <hyperlink ref="F233" r:id="rId41" display="https://podminky.urs.cz/item/CS_URS_2021_02/69311057"/>
    <hyperlink ref="F237" r:id="rId42" display="https://podminky.urs.cz/item/CS_URS_2021_02/462511270"/>
    <hyperlink ref="F240" r:id="rId43" display="https://podminky.urs.cz/item/CS_URS_2021_02/464511122"/>
    <hyperlink ref="F244" r:id="rId44" display="https://podminky.urs.cz/item/CS_URS_2021_02/871238111"/>
    <hyperlink ref="F247" r:id="rId45" display="https://podminky.urs.cz/item/CS_URS_2021_02/28611226"/>
    <hyperlink ref="F251" r:id="rId46" display="https://podminky.urs.cz/item/CS_URS_2021_02/962051111"/>
    <hyperlink ref="F254" r:id="rId47" display="https://podminky.urs.cz/item/CS_URS_2021_02/966077141"/>
    <hyperlink ref="F258" r:id="rId48" display="https://podminky.urs.cz/item/CS_URS_2021_02/997002611"/>
    <hyperlink ref="F260" r:id="rId49" display="https://podminky.urs.cz/item/CS_URS_2021_02/997013501"/>
    <hyperlink ref="F263" r:id="rId50" display="https://podminky.urs.cz/item/CS_URS_2021_02/997013509"/>
    <hyperlink ref="F265" r:id="rId51" display="https://podminky.urs.cz/item/CS_URS_2021_02/997013861"/>
    <hyperlink ref="F268" r:id="rId52" display="https://podminky.urs.cz/item/CS_URS_2021_02/998331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3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80</v>
      </c>
    </row>
    <row r="4" s="1" customFormat="1" ht="24.96" customHeight="1">
      <c r="B4" s="20"/>
      <c r="D4" s="130" t="s">
        <v>96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Rybník R2 s cestou C27 na hráz v k.ú. Třebihošť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97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576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20. 9. 2021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28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33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28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34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36</v>
      </c>
      <c r="E30" s="38"/>
      <c r="F30" s="38"/>
      <c r="G30" s="38"/>
      <c r="H30" s="38"/>
      <c r="I30" s="38"/>
      <c r="J30" s="144">
        <f>ROUND(J89,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38</v>
      </c>
      <c r="G32" s="38"/>
      <c r="H32" s="38"/>
      <c r="I32" s="145" t="s">
        <v>37</v>
      </c>
      <c r="J32" s="145" t="s">
        <v>39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40</v>
      </c>
      <c r="E33" s="132" t="s">
        <v>41</v>
      </c>
      <c r="F33" s="147">
        <f>ROUND((SUM(BE89:BE413)),  2)</f>
        <v>0</v>
      </c>
      <c r="G33" s="38"/>
      <c r="H33" s="38"/>
      <c r="I33" s="148">
        <v>0.20999999999999999</v>
      </c>
      <c r="J33" s="147">
        <f>ROUND(((SUM(BE89:BE413))*I33),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42</v>
      </c>
      <c r="F34" s="147">
        <f>ROUND((SUM(BF89:BF413)),  2)</f>
        <v>0</v>
      </c>
      <c r="G34" s="38"/>
      <c r="H34" s="38"/>
      <c r="I34" s="148">
        <v>0.14999999999999999</v>
      </c>
      <c r="J34" s="147">
        <f>ROUND(((SUM(BF89:BF413))*I34),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43</v>
      </c>
      <c r="F35" s="147">
        <f>ROUND((SUM(BG89:BG413)),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44</v>
      </c>
      <c r="F36" s="147">
        <f>ROUND((SUM(BH89:BH413)),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45</v>
      </c>
      <c r="F37" s="147">
        <f>ROUND((SUM(BI89:BI413)),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46</v>
      </c>
      <c r="E39" s="151"/>
      <c r="F39" s="151"/>
      <c r="G39" s="152" t="s">
        <v>47</v>
      </c>
      <c r="H39" s="153" t="s">
        <v>48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99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Rybník R2 s cestou C27 na hráz v k.ú. Třebihošť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97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SO-01_3 - Sdružený objekt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Třebihošť</v>
      </c>
      <c r="G52" s="40"/>
      <c r="H52" s="40"/>
      <c r="I52" s="32" t="s">
        <v>23</v>
      </c>
      <c r="J52" s="72" t="str">
        <f>IF(J12="","",J12)</f>
        <v>20. 9. 2021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33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100</v>
      </c>
      <c r="D57" s="162"/>
      <c r="E57" s="162"/>
      <c r="F57" s="162"/>
      <c r="G57" s="162"/>
      <c r="H57" s="162"/>
      <c r="I57" s="162"/>
      <c r="J57" s="163" t="s">
        <v>101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68</v>
      </c>
      <c r="D59" s="40"/>
      <c r="E59" s="40"/>
      <c r="F59" s="40"/>
      <c r="G59" s="40"/>
      <c r="H59" s="40"/>
      <c r="I59" s="40"/>
      <c r="J59" s="102">
        <f>J89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102</v>
      </c>
    </row>
    <row r="60" s="9" customFormat="1" ht="24.96" customHeight="1">
      <c r="A60" s="9"/>
      <c r="B60" s="165"/>
      <c r="C60" s="166"/>
      <c r="D60" s="167" t="s">
        <v>182</v>
      </c>
      <c r="E60" s="168"/>
      <c r="F60" s="168"/>
      <c r="G60" s="168"/>
      <c r="H60" s="168"/>
      <c r="I60" s="168"/>
      <c r="J60" s="169">
        <f>J90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16"/>
      <c r="C61" s="217"/>
      <c r="D61" s="218" t="s">
        <v>183</v>
      </c>
      <c r="E61" s="219"/>
      <c r="F61" s="219"/>
      <c r="G61" s="219"/>
      <c r="H61" s="219"/>
      <c r="I61" s="219"/>
      <c r="J61" s="220">
        <f>J91</f>
        <v>0</v>
      </c>
      <c r="K61" s="217"/>
      <c r="L61" s="221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16"/>
      <c r="C62" s="217"/>
      <c r="D62" s="218" t="s">
        <v>373</v>
      </c>
      <c r="E62" s="219"/>
      <c r="F62" s="219"/>
      <c r="G62" s="219"/>
      <c r="H62" s="219"/>
      <c r="I62" s="219"/>
      <c r="J62" s="220">
        <f>J140</f>
        <v>0</v>
      </c>
      <c r="K62" s="217"/>
      <c r="L62" s="221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16"/>
      <c r="C63" s="217"/>
      <c r="D63" s="218" t="s">
        <v>577</v>
      </c>
      <c r="E63" s="219"/>
      <c r="F63" s="219"/>
      <c r="G63" s="219"/>
      <c r="H63" s="219"/>
      <c r="I63" s="219"/>
      <c r="J63" s="220">
        <f>J172</f>
        <v>0</v>
      </c>
      <c r="K63" s="217"/>
      <c r="L63" s="221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12" customFormat="1" ht="19.92" customHeight="1">
      <c r="A64" s="12"/>
      <c r="B64" s="216"/>
      <c r="C64" s="217"/>
      <c r="D64" s="218" t="s">
        <v>374</v>
      </c>
      <c r="E64" s="219"/>
      <c r="F64" s="219"/>
      <c r="G64" s="219"/>
      <c r="H64" s="219"/>
      <c r="I64" s="219"/>
      <c r="J64" s="220">
        <f>J253</f>
        <v>0</v>
      </c>
      <c r="K64" s="217"/>
      <c r="L64" s="221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="12" customFormat="1" ht="19.92" customHeight="1">
      <c r="A65" s="12"/>
      <c r="B65" s="216"/>
      <c r="C65" s="217"/>
      <c r="D65" s="218" t="s">
        <v>375</v>
      </c>
      <c r="E65" s="219"/>
      <c r="F65" s="219"/>
      <c r="G65" s="219"/>
      <c r="H65" s="219"/>
      <c r="I65" s="219"/>
      <c r="J65" s="220">
        <f>J288</f>
        <v>0</v>
      </c>
      <c r="K65" s="217"/>
      <c r="L65" s="221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12" customFormat="1" ht="19.92" customHeight="1">
      <c r="A66" s="12"/>
      <c r="B66" s="216"/>
      <c r="C66" s="217"/>
      <c r="D66" s="218" t="s">
        <v>376</v>
      </c>
      <c r="E66" s="219"/>
      <c r="F66" s="219"/>
      <c r="G66" s="219"/>
      <c r="H66" s="219"/>
      <c r="I66" s="219"/>
      <c r="J66" s="220">
        <f>J304</f>
        <v>0</v>
      </c>
      <c r="K66" s="217"/>
      <c r="L66" s="221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s="12" customFormat="1" ht="19.92" customHeight="1">
      <c r="A67" s="12"/>
      <c r="B67" s="216"/>
      <c r="C67" s="217"/>
      <c r="D67" s="218" t="s">
        <v>184</v>
      </c>
      <c r="E67" s="219"/>
      <c r="F67" s="219"/>
      <c r="G67" s="219"/>
      <c r="H67" s="219"/>
      <c r="I67" s="219"/>
      <c r="J67" s="220">
        <f>J332</f>
        <v>0</v>
      </c>
      <c r="K67" s="217"/>
      <c r="L67" s="221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</row>
    <row r="68" s="9" customFormat="1" ht="24.96" customHeight="1">
      <c r="A68" s="9"/>
      <c r="B68" s="165"/>
      <c r="C68" s="166"/>
      <c r="D68" s="167" t="s">
        <v>578</v>
      </c>
      <c r="E68" s="168"/>
      <c r="F68" s="168"/>
      <c r="G68" s="168"/>
      <c r="H68" s="168"/>
      <c r="I68" s="168"/>
      <c r="J68" s="169">
        <f>J335</f>
        <v>0</v>
      </c>
      <c r="K68" s="166"/>
      <c r="L68" s="170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2" customFormat="1" ht="19.92" customHeight="1">
      <c r="A69" s="12"/>
      <c r="B69" s="216"/>
      <c r="C69" s="217"/>
      <c r="D69" s="218" t="s">
        <v>579</v>
      </c>
      <c r="E69" s="219"/>
      <c r="F69" s="219"/>
      <c r="G69" s="219"/>
      <c r="H69" s="219"/>
      <c r="I69" s="219"/>
      <c r="J69" s="220">
        <f>J336</f>
        <v>0</v>
      </c>
      <c r="K69" s="217"/>
      <c r="L69" s="221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</row>
    <row r="70" s="2" customFormat="1" ht="21.84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5" s="2" customFormat="1" ht="6.96" customHeight="1">
      <c r="A75" s="38"/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24.96" customHeight="1">
      <c r="A76" s="38"/>
      <c r="B76" s="39"/>
      <c r="C76" s="23" t="s">
        <v>104</v>
      </c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16</v>
      </c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160" t="str">
        <f>E7</f>
        <v>Rybník R2 s cestou C27 na hráz v k.ú. Třebihošť</v>
      </c>
      <c r="F79" s="32"/>
      <c r="G79" s="32"/>
      <c r="H79" s="32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97</v>
      </c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6.5" customHeight="1">
      <c r="A81" s="38"/>
      <c r="B81" s="39"/>
      <c r="C81" s="40"/>
      <c r="D81" s="40"/>
      <c r="E81" s="69" t="str">
        <f>E9</f>
        <v>SO-01_3 - Sdružený objekt</v>
      </c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2" t="s">
        <v>21</v>
      </c>
      <c r="D83" s="40"/>
      <c r="E83" s="40"/>
      <c r="F83" s="27" t="str">
        <f>F12</f>
        <v>Třebihošť</v>
      </c>
      <c r="G83" s="40"/>
      <c r="H83" s="40"/>
      <c r="I83" s="32" t="s">
        <v>23</v>
      </c>
      <c r="J83" s="72" t="str">
        <f>IF(J12="","",J12)</f>
        <v>20. 9. 2021</v>
      </c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5.15" customHeight="1">
      <c r="A85" s="38"/>
      <c r="B85" s="39"/>
      <c r="C85" s="32" t="s">
        <v>25</v>
      </c>
      <c r="D85" s="40"/>
      <c r="E85" s="40"/>
      <c r="F85" s="27" t="str">
        <f>E15</f>
        <v xml:space="preserve"> </v>
      </c>
      <c r="G85" s="40"/>
      <c r="H85" s="40"/>
      <c r="I85" s="32" t="s">
        <v>31</v>
      </c>
      <c r="J85" s="36" t="str">
        <f>E21</f>
        <v xml:space="preserve"> </v>
      </c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29</v>
      </c>
      <c r="D86" s="40"/>
      <c r="E86" s="40"/>
      <c r="F86" s="27" t="str">
        <f>IF(E18="","",E18)</f>
        <v>Vyplň údaj</v>
      </c>
      <c r="G86" s="40"/>
      <c r="H86" s="40"/>
      <c r="I86" s="32" t="s">
        <v>33</v>
      </c>
      <c r="J86" s="36" t="str">
        <f>E24</f>
        <v xml:space="preserve"> </v>
      </c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0.32" customHeight="1">
      <c r="A87" s="38"/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10" customFormat="1" ht="29.28" customHeight="1">
      <c r="A88" s="171"/>
      <c r="B88" s="172"/>
      <c r="C88" s="173" t="s">
        <v>105</v>
      </c>
      <c r="D88" s="174" t="s">
        <v>55</v>
      </c>
      <c r="E88" s="174" t="s">
        <v>51</v>
      </c>
      <c r="F88" s="174" t="s">
        <v>52</v>
      </c>
      <c r="G88" s="174" t="s">
        <v>106</v>
      </c>
      <c r="H88" s="174" t="s">
        <v>107</v>
      </c>
      <c r="I88" s="174" t="s">
        <v>108</v>
      </c>
      <c r="J88" s="175" t="s">
        <v>101</v>
      </c>
      <c r="K88" s="176" t="s">
        <v>109</v>
      </c>
      <c r="L88" s="177"/>
      <c r="M88" s="92" t="s">
        <v>19</v>
      </c>
      <c r="N88" s="93" t="s">
        <v>40</v>
      </c>
      <c r="O88" s="93" t="s">
        <v>110</v>
      </c>
      <c r="P88" s="93" t="s">
        <v>111</v>
      </c>
      <c r="Q88" s="93" t="s">
        <v>112</v>
      </c>
      <c r="R88" s="93" t="s">
        <v>113</v>
      </c>
      <c r="S88" s="93" t="s">
        <v>114</v>
      </c>
      <c r="T88" s="94" t="s">
        <v>115</v>
      </c>
      <c r="U88" s="171"/>
      <c r="V88" s="171"/>
      <c r="W88" s="171"/>
      <c r="X88" s="171"/>
      <c r="Y88" s="171"/>
      <c r="Z88" s="171"/>
      <c r="AA88" s="171"/>
      <c r="AB88" s="171"/>
      <c r="AC88" s="171"/>
      <c r="AD88" s="171"/>
      <c r="AE88" s="171"/>
    </row>
    <row r="89" s="2" customFormat="1" ht="22.8" customHeight="1">
      <c r="A89" s="38"/>
      <c r="B89" s="39"/>
      <c r="C89" s="99" t="s">
        <v>116</v>
      </c>
      <c r="D89" s="40"/>
      <c r="E89" s="40"/>
      <c r="F89" s="40"/>
      <c r="G89" s="40"/>
      <c r="H89" s="40"/>
      <c r="I89" s="40"/>
      <c r="J89" s="178">
        <f>BK89</f>
        <v>0</v>
      </c>
      <c r="K89" s="40"/>
      <c r="L89" s="44"/>
      <c r="M89" s="95"/>
      <c r="N89" s="179"/>
      <c r="O89" s="96"/>
      <c r="P89" s="180">
        <f>P90+P335</f>
        <v>0</v>
      </c>
      <c r="Q89" s="96"/>
      <c r="R89" s="180">
        <f>R90+R335</f>
        <v>355.03918257999999</v>
      </c>
      <c r="S89" s="96"/>
      <c r="T89" s="181">
        <f>T90+T335</f>
        <v>0.028379999999999999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69</v>
      </c>
      <c r="AU89" s="17" t="s">
        <v>102</v>
      </c>
      <c r="BK89" s="182">
        <f>BK90+BK335</f>
        <v>0</v>
      </c>
    </row>
    <row r="90" s="11" customFormat="1" ht="25.92" customHeight="1">
      <c r="A90" s="11"/>
      <c r="B90" s="183"/>
      <c r="C90" s="184"/>
      <c r="D90" s="185" t="s">
        <v>69</v>
      </c>
      <c r="E90" s="186" t="s">
        <v>185</v>
      </c>
      <c r="F90" s="186" t="s">
        <v>186</v>
      </c>
      <c r="G90" s="184"/>
      <c r="H90" s="184"/>
      <c r="I90" s="187"/>
      <c r="J90" s="188">
        <f>BK90</f>
        <v>0</v>
      </c>
      <c r="K90" s="184"/>
      <c r="L90" s="189"/>
      <c r="M90" s="190"/>
      <c r="N90" s="191"/>
      <c r="O90" s="191"/>
      <c r="P90" s="192">
        <f>P91+P140+P172+P253+P288+P304+P332</f>
        <v>0</v>
      </c>
      <c r="Q90" s="191"/>
      <c r="R90" s="192">
        <f>R91+R140+R172+R253+R288+R304+R332</f>
        <v>352.84871456999997</v>
      </c>
      <c r="S90" s="191"/>
      <c r="T90" s="193">
        <f>T91+T140+T172+T253+T288+T304+T332</f>
        <v>0.028379999999999999</v>
      </c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R90" s="194" t="s">
        <v>78</v>
      </c>
      <c r="AT90" s="195" t="s">
        <v>69</v>
      </c>
      <c r="AU90" s="195" t="s">
        <v>70</v>
      </c>
      <c r="AY90" s="194" t="s">
        <v>120</v>
      </c>
      <c r="BK90" s="196">
        <f>BK91+BK140+BK172+BK253+BK288+BK304+BK332</f>
        <v>0</v>
      </c>
    </row>
    <row r="91" s="11" customFormat="1" ht="22.8" customHeight="1">
      <c r="A91" s="11"/>
      <c r="B91" s="183"/>
      <c r="C91" s="184"/>
      <c r="D91" s="185" t="s">
        <v>69</v>
      </c>
      <c r="E91" s="222" t="s">
        <v>78</v>
      </c>
      <c r="F91" s="222" t="s">
        <v>187</v>
      </c>
      <c r="G91" s="184"/>
      <c r="H91" s="184"/>
      <c r="I91" s="187"/>
      <c r="J91" s="223">
        <f>BK91</f>
        <v>0</v>
      </c>
      <c r="K91" s="184"/>
      <c r="L91" s="189"/>
      <c r="M91" s="190"/>
      <c r="N91" s="191"/>
      <c r="O91" s="191"/>
      <c r="P91" s="192">
        <f>SUM(P92:P139)</f>
        <v>0</v>
      </c>
      <c r="Q91" s="191"/>
      <c r="R91" s="192">
        <f>SUM(R92:R139)</f>
        <v>0.75904000000000005</v>
      </c>
      <c r="S91" s="191"/>
      <c r="T91" s="193">
        <f>SUM(T92:T139)</f>
        <v>0</v>
      </c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R91" s="194" t="s">
        <v>78</v>
      </c>
      <c r="AT91" s="195" t="s">
        <v>69</v>
      </c>
      <c r="AU91" s="195" t="s">
        <v>78</v>
      </c>
      <c r="AY91" s="194" t="s">
        <v>120</v>
      </c>
      <c r="BK91" s="196">
        <f>SUM(BK92:BK139)</f>
        <v>0</v>
      </c>
    </row>
    <row r="92" s="2" customFormat="1" ht="16.5" customHeight="1">
      <c r="A92" s="38"/>
      <c r="B92" s="39"/>
      <c r="C92" s="197" t="s">
        <v>78</v>
      </c>
      <c r="D92" s="197" t="s">
        <v>121</v>
      </c>
      <c r="E92" s="198" t="s">
        <v>580</v>
      </c>
      <c r="F92" s="199" t="s">
        <v>581</v>
      </c>
      <c r="G92" s="200" t="s">
        <v>529</v>
      </c>
      <c r="H92" s="201">
        <v>28</v>
      </c>
      <c r="I92" s="202"/>
      <c r="J92" s="203">
        <f>ROUND(I92*H92,2)</f>
        <v>0</v>
      </c>
      <c r="K92" s="204"/>
      <c r="L92" s="44"/>
      <c r="M92" s="205" t="s">
        <v>19</v>
      </c>
      <c r="N92" s="206" t="s">
        <v>41</v>
      </c>
      <c r="O92" s="84"/>
      <c r="P92" s="207">
        <f>O92*H92</f>
        <v>0</v>
      </c>
      <c r="Q92" s="207">
        <v>0.026980000000000001</v>
      </c>
      <c r="R92" s="207">
        <f>Q92*H92</f>
        <v>0.75544</v>
      </c>
      <c r="S92" s="207">
        <v>0</v>
      </c>
      <c r="T92" s="208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09" t="s">
        <v>119</v>
      </c>
      <c r="AT92" s="209" t="s">
        <v>121</v>
      </c>
      <c r="AU92" s="209" t="s">
        <v>80</v>
      </c>
      <c r="AY92" s="17" t="s">
        <v>120</v>
      </c>
      <c r="BE92" s="210">
        <f>IF(N92="základní",J92,0)</f>
        <v>0</v>
      </c>
      <c r="BF92" s="210">
        <f>IF(N92="snížená",J92,0)</f>
        <v>0</v>
      </c>
      <c r="BG92" s="210">
        <f>IF(N92="zákl. přenesená",J92,0)</f>
        <v>0</v>
      </c>
      <c r="BH92" s="210">
        <f>IF(N92="sníž. přenesená",J92,0)</f>
        <v>0</v>
      </c>
      <c r="BI92" s="210">
        <f>IF(N92="nulová",J92,0)</f>
        <v>0</v>
      </c>
      <c r="BJ92" s="17" t="s">
        <v>78</v>
      </c>
      <c r="BK92" s="210">
        <f>ROUND(I92*H92,2)</f>
        <v>0</v>
      </c>
      <c r="BL92" s="17" t="s">
        <v>119</v>
      </c>
      <c r="BM92" s="209" t="s">
        <v>582</v>
      </c>
    </row>
    <row r="93" s="2" customFormat="1">
      <c r="A93" s="38"/>
      <c r="B93" s="39"/>
      <c r="C93" s="40"/>
      <c r="D93" s="224" t="s">
        <v>192</v>
      </c>
      <c r="E93" s="40"/>
      <c r="F93" s="225" t="s">
        <v>583</v>
      </c>
      <c r="G93" s="40"/>
      <c r="H93" s="40"/>
      <c r="I93" s="226"/>
      <c r="J93" s="40"/>
      <c r="K93" s="40"/>
      <c r="L93" s="44"/>
      <c r="M93" s="227"/>
      <c r="N93" s="228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192</v>
      </c>
      <c r="AU93" s="17" t="s">
        <v>80</v>
      </c>
    </row>
    <row r="94" s="13" customFormat="1">
      <c r="A94" s="13"/>
      <c r="B94" s="229"/>
      <c r="C94" s="230"/>
      <c r="D94" s="231" t="s">
        <v>194</v>
      </c>
      <c r="E94" s="232" t="s">
        <v>19</v>
      </c>
      <c r="F94" s="233" t="s">
        <v>584</v>
      </c>
      <c r="G94" s="230"/>
      <c r="H94" s="234">
        <v>28</v>
      </c>
      <c r="I94" s="235"/>
      <c r="J94" s="230"/>
      <c r="K94" s="230"/>
      <c r="L94" s="236"/>
      <c r="M94" s="237"/>
      <c r="N94" s="238"/>
      <c r="O94" s="238"/>
      <c r="P94" s="238"/>
      <c r="Q94" s="238"/>
      <c r="R94" s="238"/>
      <c r="S94" s="238"/>
      <c r="T94" s="239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0" t="s">
        <v>194</v>
      </c>
      <c r="AU94" s="240" t="s">
        <v>80</v>
      </c>
      <c r="AV94" s="13" t="s">
        <v>80</v>
      </c>
      <c r="AW94" s="13" t="s">
        <v>32</v>
      </c>
      <c r="AX94" s="13" t="s">
        <v>78</v>
      </c>
      <c r="AY94" s="240" t="s">
        <v>120</v>
      </c>
    </row>
    <row r="95" s="2" customFormat="1" ht="16.5" customHeight="1">
      <c r="A95" s="38"/>
      <c r="B95" s="39"/>
      <c r="C95" s="197" t="s">
        <v>80</v>
      </c>
      <c r="D95" s="197" t="s">
        <v>121</v>
      </c>
      <c r="E95" s="198" t="s">
        <v>585</v>
      </c>
      <c r="F95" s="199" t="s">
        <v>586</v>
      </c>
      <c r="G95" s="200" t="s">
        <v>587</v>
      </c>
      <c r="H95" s="201">
        <v>120</v>
      </c>
      <c r="I95" s="202"/>
      <c r="J95" s="203">
        <f>ROUND(I95*H95,2)</f>
        <v>0</v>
      </c>
      <c r="K95" s="204"/>
      <c r="L95" s="44"/>
      <c r="M95" s="205" t="s">
        <v>19</v>
      </c>
      <c r="N95" s="206" t="s">
        <v>41</v>
      </c>
      <c r="O95" s="84"/>
      <c r="P95" s="207">
        <f>O95*H95</f>
        <v>0</v>
      </c>
      <c r="Q95" s="207">
        <v>3.0000000000000001E-05</v>
      </c>
      <c r="R95" s="207">
        <f>Q95*H95</f>
        <v>0.0035999999999999999</v>
      </c>
      <c r="S95" s="207">
        <v>0</v>
      </c>
      <c r="T95" s="208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09" t="s">
        <v>119</v>
      </c>
      <c r="AT95" s="209" t="s">
        <v>121</v>
      </c>
      <c r="AU95" s="209" t="s">
        <v>80</v>
      </c>
      <c r="AY95" s="17" t="s">
        <v>120</v>
      </c>
      <c r="BE95" s="210">
        <f>IF(N95="základní",J95,0)</f>
        <v>0</v>
      </c>
      <c r="BF95" s="210">
        <f>IF(N95="snížená",J95,0)</f>
        <v>0</v>
      </c>
      <c r="BG95" s="210">
        <f>IF(N95="zákl. přenesená",J95,0)</f>
        <v>0</v>
      </c>
      <c r="BH95" s="210">
        <f>IF(N95="sníž. přenesená",J95,0)</f>
        <v>0</v>
      </c>
      <c r="BI95" s="210">
        <f>IF(N95="nulová",J95,0)</f>
        <v>0</v>
      </c>
      <c r="BJ95" s="17" t="s">
        <v>78</v>
      </c>
      <c r="BK95" s="210">
        <f>ROUND(I95*H95,2)</f>
        <v>0</v>
      </c>
      <c r="BL95" s="17" t="s">
        <v>119</v>
      </c>
      <c r="BM95" s="209" t="s">
        <v>588</v>
      </c>
    </row>
    <row r="96" s="2" customFormat="1">
      <c r="A96" s="38"/>
      <c r="B96" s="39"/>
      <c r="C96" s="40"/>
      <c r="D96" s="224" t="s">
        <v>192</v>
      </c>
      <c r="E96" s="40"/>
      <c r="F96" s="225" t="s">
        <v>589</v>
      </c>
      <c r="G96" s="40"/>
      <c r="H96" s="40"/>
      <c r="I96" s="226"/>
      <c r="J96" s="40"/>
      <c r="K96" s="40"/>
      <c r="L96" s="44"/>
      <c r="M96" s="227"/>
      <c r="N96" s="228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192</v>
      </c>
      <c r="AU96" s="17" t="s">
        <v>80</v>
      </c>
    </row>
    <row r="97" s="13" customFormat="1">
      <c r="A97" s="13"/>
      <c r="B97" s="229"/>
      <c r="C97" s="230"/>
      <c r="D97" s="231" t="s">
        <v>194</v>
      </c>
      <c r="E97" s="232" t="s">
        <v>19</v>
      </c>
      <c r="F97" s="233" t="s">
        <v>590</v>
      </c>
      <c r="G97" s="230"/>
      <c r="H97" s="234">
        <v>120</v>
      </c>
      <c r="I97" s="235"/>
      <c r="J97" s="230"/>
      <c r="K97" s="230"/>
      <c r="L97" s="236"/>
      <c r="M97" s="237"/>
      <c r="N97" s="238"/>
      <c r="O97" s="238"/>
      <c r="P97" s="238"/>
      <c r="Q97" s="238"/>
      <c r="R97" s="238"/>
      <c r="S97" s="238"/>
      <c r="T97" s="239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0" t="s">
        <v>194</v>
      </c>
      <c r="AU97" s="240" t="s">
        <v>80</v>
      </c>
      <c r="AV97" s="13" t="s">
        <v>80</v>
      </c>
      <c r="AW97" s="13" t="s">
        <v>32</v>
      </c>
      <c r="AX97" s="13" t="s">
        <v>78</v>
      </c>
      <c r="AY97" s="240" t="s">
        <v>120</v>
      </c>
    </row>
    <row r="98" s="2" customFormat="1" ht="24.15" customHeight="1">
      <c r="A98" s="38"/>
      <c r="B98" s="39"/>
      <c r="C98" s="197" t="s">
        <v>130</v>
      </c>
      <c r="D98" s="197" t="s">
        <v>121</v>
      </c>
      <c r="E98" s="198" t="s">
        <v>591</v>
      </c>
      <c r="F98" s="199" t="s">
        <v>592</v>
      </c>
      <c r="G98" s="200" t="s">
        <v>593</v>
      </c>
      <c r="H98" s="201">
        <v>30</v>
      </c>
      <c r="I98" s="202"/>
      <c r="J98" s="203">
        <f>ROUND(I98*H98,2)</f>
        <v>0</v>
      </c>
      <c r="K98" s="204"/>
      <c r="L98" s="44"/>
      <c r="M98" s="205" t="s">
        <v>19</v>
      </c>
      <c r="N98" s="206" t="s">
        <v>41</v>
      </c>
      <c r="O98" s="84"/>
      <c r="P98" s="207">
        <f>O98*H98</f>
        <v>0</v>
      </c>
      <c r="Q98" s="207">
        <v>0</v>
      </c>
      <c r="R98" s="207">
        <f>Q98*H98</f>
        <v>0</v>
      </c>
      <c r="S98" s="207">
        <v>0</v>
      </c>
      <c r="T98" s="208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09" t="s">
        <v>119</v>
      </c>
      <c r="AT98" s="209" t="s">
        <v>121</v>
      </c>
      <c r="AU98" s="209" t="s">
        <v>80</v>
      </c>
      <c r="AY98" s="17" t="s">
        <v>120</v>
      </c>
      <c r="BE98" s="210">
        <f>IF(N98="základní",J98,0)</f>
        <v>0</v>
      </c>
      <c r="BF98" s="210">
        <f>IF(N98="snížená",J98,0)</f>
        <v>0</v>
      </c>
      <c r="BG98" s="210">
        <f>IF(N98="zákl. přenesená",J98,0)</f>
        <v>0</v>
      </c>
      <c r="BH98" s="210">
        <f>IF(N98="sníž. přenesená",J98,0)</f>
        <v>0</v>
      </c>
      <c r="BI98" s="210">
        <f>IF(N98="nulová",J98,0)</f>
        <v>0</v>
      </c>
      <c r="BJ98" s="17" t="s">
        <v>78</v>
      </c>
      <c r="BK98" s="210">
        <f>ROUND(I98*H98,2)</f>
        <v>0</v>
      </c>
      <c r="BL98" s="17" t="s">
        <v>119</v>
      </c>
      <c r="BM98" s="209" t="s">
        <v>594</v>
      </c>
    </row>
    <row r="99" s="2" customFormat="1">
      <c r="A99" s="38"/>
      <c r="B99" s="39"/>
      <c r="C99" s="40"/>
      <c r="D99" s="224" t="s">
        <v>192</v>
      </c>
      <c r="E99" s="40"/>
      <c r="F99" s="225" t="s">
        <v>595</v>
      </c>
      <c r="G99" s="40"/>
      <c r="H99" s="40"/>
      <c r="I99" s="226"/>
      <c r="J99" s="40"/>
      <c r="K99" s="40"/>
      <c r="L99" s="44"/>
      <c r="M99" s="227"/>
      <c r="N99" s="228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192</v>
      </c>
      <c r="AU99" s="17" t="s">
        <v>80</v>
      </c>
    </row>
    <row r="100" s="13" customFormat="1">
      <c r="A100" s="13"/>
      <c r="B100" s="229"/>
      <c r="C100" s="230"/>
      <c r="D100" s="231" t="s">
        <v>194</v>
      </c>
      <c r="E100" s="232" t="s">
        <v>19</v>
      </c>
      <c r="F100" s="233" t="s">
        <v>348</v>
      </c>
      <c r="G100" s="230"/>
      <c r="H100" s="234">
        <v>30</v>
      </c>
      <c r="I100" s="235"/>
      <c r="J100" s="230"/>
      <c r="K100" s="230"/>
      <c r="L100" s="236"/>
      <c r="M100" s="237"/>
      <c r="N100" s="238"/>
      <c r="O100" s="238"/>
      <c r="P100" s="238"/>
      <c r="Q100" s="238"/>
      <c r="R100" s="238"/>
      <c r="S100" s="238"/>
      <c r="T100" s="239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0" t="s">
        <v>194</v>
      </c>
      <c r="AU100" s="240" t="s">
        <v>80</v>
      </c>
      <c r="AV100" s="13" t="s">
        <v>80</v>
      </c>
      <c r="AW100" s="13" t="s">
        <v>32</v>
      </c>
      <c r="AX100" s="13" t="s">
        <v>78</v>
      </c>
      <c r="AY100" s="240" t="s">
        <v>120</v>
      </c>
    </row>
    <row r="101" s="2" customFormat="1" ht="21.75" customHeight="1">
      <c r="A101" s="38"/>
      <c r="B101" s="39"/>
      <c r="C101" s="197" t="s">
        <v>119</v>
      </c>
      <c r="D101" s="197" t="s">
        <v>121</v>
      </c>
      <c r="E101" s="198" t="s">
        <v>596</v>
      </c>
      <c r="F101" s="199" t="s">
        <v>597</v>
      </c>
      <c r="G101" s="200" t="s">
        <v>267</v>
      </c>
      <c r="H101" s="201">
        <v>67</v>
      </c>
      <c r="I101" s="202"/>
      <c r="J101" s="203">
        <f>ROUND(I101*H101,2)</f>
        <v>0</v>
      </c>
      <c r="K101" s="204"/>
      <c r="L101" s="44"/>
      <c r="M101" s="205" t="s">
        <v>19</v>
      </c>
      <c r="N101" s="206" t="s">
        <v>41</v>
      </c>
      <c r="O101" s="84"/>
      <c r="P101" s="207">
        <f>O101*H101</f>
        <v>0</v>
      </c>
      <c r="Q101" s="207">
        <v>0</v>
      </c>
      <c r="R101" s="207">
        <f>Q101*H101</f>
        <v>0</v>
      </c>
      <c r="S101" s="207">
        <v>0</v>
      </c>
      <c r="T101" s="208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09" t="s">
        <v>119</v>
      </c>
      <c r="AT101" s="209" t="s">
        <v>121</v>
      </c>
      <c r="AU101" s="209" t="s">
        <v>80</v>
      </c>
      <c r="AY101" s="17" t="s">
        <v>120</v>
      </c>
      <c r="BE101" s="210">
        <f>IF(N101="základní",J101,0)</f>
        <v>0</v>
      </c>
      <c r="BF101" s="210">
        <f>IF(N101="snížená",J101,0)</f>
        <v>0</v>
      </c>
      <c r="BG101" s="210">
        <f>IF(N101="zákl. přenesená",J101,0)</f>
        <v>0</v>
      </c>
      <c r="BH101" s="210">
        <f>IF(N101="sníž. přenesená",J101,0)</f>
        <v>0</v>
      </c>
      <c r="BI101" s="210">
        <f>IF(N101="nulová",J101,0)</f>
        <v>0</v>
      </c>
      <c r="BJ101" s="17" t="s">
        <v>78</v>
      </c>
      <c r="BK101" s="210">
        <f>ROUND(I101*H101,2)</f>
        <v>0</v>
      </c>
      <c r="BL101" s="17" t="s">
        <v>119</v>
      </c>
      <c r="BM101" s="209" t="s">
        <v>598</v>
      </c>
    </row>
    <row r="102" s="2" customFormat="1">
      <c r="A102" s="38"/>
      <c r="B102" s="39"/>
      <c r="C102" s="40"/>
      <c r="D102" s="224" t="s">
        <v>192</v>
      </c>
      <c r="E102" s="40"/>
      <c r="F102" s="225" t="s">
        <v>599</v>
      </c>
      <c r="G102" s="40"/>
      <c r="H102" s="40"/>
      <c r="I102" s="226"/>
      <c r="J102" s="40"/>
      <c r="K102" s="40"/>
      <c r="L102" s="44"/>
      <c r="M102" s="227"/>
      <c r="N102" s="228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192</v>
      </c>
      <c r="AU102" s="17" t="s">
        <v>80</v>
      </c>
    </row>
    <row r="103" s="13" customFormat="1">
      <c r="A103" s="13"/>
      <c r="B103" s="229"/>
      <c r="C103" s="230"/>
      <c r="D103" s="231" t="s">
        <v>194</v>
      </c>
      <c r="E103" s="232" t="s">
        <v>19</v>
      </c>
      <c r="F103" s="233" t="s">
        <v>600</v>
      </c>
      <c r="G103" s="230"/>
      <c r="H103" s="234">
        <v>67</v>
      </c>
      <c r="I103" s="235"/>
      <c r="J103" s="230"/>
      <c r="K103" s="230"/>
      <c r="L103" s="236"/>
      <c r="M103" s="237"/>
      <c r="N103" s="238"/>
      <c r="O103" s="238"/>
      <c r="P103" s="238"/>
      <c r="Q103" s="238"/>
      <c r="R103" s="238"/>
      <c r="S103" s="238"/>
      <c r="T103" s="239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0" t="s">
        <v>194</v>
      </c>
      <c r="AU103" s="240" t="s">
        <v>80</v>
      </c>
      <c r="AV103" s="13" t="s">
        <v>80</v>
      </c>
      <c r="AW103" s="13" t="s">
        <v>32</v>
      </c>
      <c r="AX103" s="13" t="s">
        <v>78</v>
      </c>
      <c r="AY103" s="240" t="s">
        <v>120</v>
      </c>
    </row>
    <row r="104" s="2" customFormat="1" ht="16.5" customHeight="1">
      <c r="A104" s="38"/>
      <c r="B104" s="39"/>
      <c r="C104" s="197" t="s">
        <v>137</v>
      </c>
      <c r="D104" s="197" t="s">
        <v>121</v>
      </c>
      <c r="E104" s="198" t="s">
        <v>601</v>
      </c>
      <c r="F104" s="199" t="s">
        <v>602</v>
      </c>
      <c r="G104" s="200" t="s">
        <v>267</v>
      </c>
      <c r="H104" s="201">
        <v>58</v>
      </c>
      <c r="I104" s="202"/>
      <c r="J104" s="203">
        <f>ROUND(I104*H104,2)</f>
        <v>0</v>
      </c>
      <c r="K104" s="204"/>
      <c r="L104" s="44"/>
      <c r="M104" s="205" t="s">
        <v>19</v>
      </c>
      <c r="N104" s="206" t="s">
        <v>41</v>
      </c>
      <c r="O104" s="84"/>
      <c r="P104" s="207">
        <f>O104*H104</f>
        <v>0</v>
      </c>
      <c r="Q104" s="207">
        <v>0</v>
      </c>
      <c r="R104" s="207">
        <f>Q104*H104</f>
        <v>0</v>
      </c>
      <c r="S104" s="207">
        <v>0</v>
      </c>
      <c r="T104" s="208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09" t="s">
        <v>119</v>
      </c>
      <c r="AT104" s="209" t="s">
        <v>121</v>
      </c>
      <c r="AU104" s="209" t="s">
        <v>80</v>
      </c>
      <c r="AY104" s="17" t="s">
        <v>120</v>
      </c>
      <c r="BE104" s="210">
        <f>IF(N104="základní",J104,0)</f>
        <v>0</v>
      </c>
      <c r="BF104" s="210">
        <f>IF(N104="snížená",J104,0)</f>
        <v>0</v>
      </c>
      <c r="BG104" s="210">
        <f>IF(N104="zákl. přenesená",J104,0)</f>
        <v>0</v>
      </c>
      <c r="BH104" s="210">
        <f>IF(N104="sníž. přenesená",J104,0)</f>
        <v>0</v>
      </c>
      <c r="BI104" s="210">
        <f>IF(N104="nulová",J104,0)</f>
        <v>0</v>
      </c>
      <c r="BJ104" s="17" t="s">
        <v>78</v>
      </c>
      <c r="BK104" s="210">
        <f>ROUND(I104*H104,2)</f>
        <v>0</v>
      </c>
      <c r="BL104" s="17" t="s">
        <v>119</v>
      </c>
      <c r="BM104" s="209" t="s">
        <v>603</v>
      </c>
    </row>
    <row r="105" s="2" customFormat="1">
      <c r="A105" s="38"/>
      <c r="B105" s="39"/>
      <c r="C105" s="40"/>
      <c r="D105" s="224" t="s">
        <v>192</v>
      </c>
      <c r="E105" s="40"/>
      <c r="F105" s="225" t="s">
        <v>604</v>
      </c>
      <c r="G105" s="40"/>
      <c r="H105" s="40"/>
      <c r="I105" s="226"/>
      <c r="J105" s="40"/>
      <c r="K105" s="40"/>
      <c r="L105" s="44"/>
      <c r="M105" s="227"/>
      <c r="N105" s="228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192</v>
      </c>
      <c r="AU105" s="17" t="s">
        <v>80</v>
      </c>
    </row>
    <row r="106" s="13" customFormat="1">
      <c r="A106" s="13"/>
      <c r="B106" s="229"/>
      <c r="C106" s="230"/>
      <c r="D106" s="231" t="s">
        <v>194</v>
      </c>
      <c r="E106" s="232" t="s">
        <v>19</v>
      </c>
      <c r="F106" s="233" t="s">
        <v>605</v>
      </c>
      <c r="G106" s="230"/>
      <c r="H106" s="234">
        <v>58</v>
      </c>
      <c r="I106" s="235"/>
      <c r="J106" s="230"/>
      <c r="K106" s="230"/>
      <c r="L106" s="236"/>
      <c r="M106" s="237"/>
      <c r="N106" s="238"/>
      <c r="O106" s="238"/>
      <c r="P106" s="238"/>
      <c r="Q106" s="238"/>
      <c r="R106" s="238"/>
      <c r="S106" s="238"/>
      <c r="T106" s="239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0" t="s">
        <v>194</v>
      </c>
      <c r="AU106" s="240" t="s">
        <v>80</v>
      </c>
      <c r="AV106" s="13" t="s">
        <v>80</v>
      </c>
      <c r="AW106" s="13" t="s">
        <v>32</v>
      </c>
      <c r="AX106" s="13" t="s">
        <v>78</v>
      </c>
      <c r="AY106" s="240" t="s">
        <v>120</v>
      </c>
    </row>
    <row r="107" s="2" customFormat="1" ht="16.5" customHeight="1">
      <c r="A107" s="38"/>
      <c r="B107" s="39"/>
      <c r="C107" s="197" t="s">
        <v>141</v>
      </c>
      <c r="D107" s="197" t="s">
        <v>121</v>
      </c>
      <c r="E107" s="198" t="s">
        <v>606</v>
      </c>
      <c r="F107" s="199" t="s">
        <v>607</v>
      </c>
      <c r="G107" s="200" t="s">
        <v>267</v>
      </c>
      <c r="H107" s="201">
        <v>11</v>
      </c>
      <c r="I107" s="202"/>
      <c r="J107" s="203">
        <f>ROUND(I107*H107,2)</f>
        <v>0</v>
      </c>
      <c r="K107" s="204"/>
      <c r="L107" s="44"/>
      <c r="M107" s="205" t="s">
        <v>19</v>
      </c>
      <c r="N107" s="206" t="s">
        <v>41</v>
      </c>
      <c r="O107" s="84"/>
      <c r="P107" s="207">
        <f>O107*H107</f>
        <v>0</v>
      </c>
      <c r="Q107" s="207">
        <v>0</v>
      </c>
      <c r="R107" s="207">
        <f>Q107*H107</f>
        <v>0</v>
      </c>
      <c r="S107" s="207">
        <v>0</v>
      </c>
      <c r="T107" s="208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09" t="s">
        <v>119</v>
      </c>
      <c r="AT107" s="209" t="s">
        <v>121</v>
      </c>
      <c r="AU107" s="209" t="s">
        <v>80</v>
      </c>
      <c r="AY107" s="17" t="s">
        <v>120</v>
      </c>
      <c r="BE107" s="210">
        <f>IF(N107="základní",J107,0)</f>
        <v>0</v>
      </c>
      <c r="BF107" s="210">
        <f>IF(N107="snížená",J107,0)</f>
        <v>0</v>
      </c>
      <c r="BG107" s="210">
        <f>IF(N107="zákl. přenesená",J107,0)</f>
        <v>0</v>
      </c>
      <c r="BH107" s="210">
        <f>IF(N107="sníž. přenesená",J107,0)</f>
        <v>0</v>
      </c>
      <c r="BI107" s="210">
        <f>IF(N107="nulová",J107,0)</f>
        <v>0</v>
      </c>
      <c r="BJ107" s="17" t="s">
        <v>78</v>
      </c>
      <c r="BK107" s="210">
        <f>ROUND(I107*H107,2)</f>
        <v>0</v>
      </c>
      <c r="BL107" s="17" t="s">
        <v>119</v>
      </c>
      <c r="BM107" s="209" t="s">
        <v>608</v>
      </c>
    </row>
    <row r="108" s="2" customFormat="1">
      <c r="A108" s="38"/>
      <c r="B108" s="39"/>
      <c r="C108" s="40"/>
      <c r="D108" s="224" t="s">
        <v>192</v>
      </c>
      <c r="E108" s="40"/>
      <c r="F108" s="225" t="s">
        <v>609</v>
      </c>
      <c r="G108" s="40"/>
      <c r="H108" s="40"/>
      <c r="I108" s="226"/>
      <c r="J108" s="40"/>
      <c r="K108" s="40"/>
      <c r="L108" s="44"/>
      <c r="M108" s="227"/>
      <c r="N108" s="228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192</v>
      </c>
      <c r="AU108" s="17" t="s">
        <v>80</v>
      </c>
    </row>
    <row r="109" s="13" customFormat="1">
      <c r="A109" s="13"/>
      <c r="B109" s="229"/>
      <c r="C109" s="230"/>
      <c r="D109" s="231" t="s">
        <v>194</v>
      </c>
      <c r="E109" s="232" t="s">
        <v>19</v>
      </c>
      <c r="F109" s="233" t="s">
        <v>161</v>
      </c>
      <c r="G109" s="230"/>
      <c r="H109" s="234">
        <v>11</v>
      </c>
      <c r="I109" s="235"/>
      <c r="J109" s="230"/>
      <c r="K109" s="230"/>
      <c r="L109" s="236"/>
      <c r="M109" s="237"/>
      <c r="N109" s="238"/>
      <c r="O109" s="238"/>
      <c r="P109" s="238"/>
      <c r="Q109" s="238"/>
      <c r="R109" s="238"/>
      <c r="S109" s="238"/>
      <c r="T109" s="239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0" t="s">
        <v>194</v>
      </c>
      <c r="AU109" s="240" t="s">
        <v>80</v>
      </c>
      <c r="AV109" s="13" t="s">
        <v>80</v>
      </c>
      <c r="AW109" s="13" t="s">
        <v>32</v>
      </c>
      <c r="AX109" s="13" t="s">
        <v>78</v>
      </c>
      <c r="AY109" s="240" t="s">
        <v>120</v>
      </c>
    </row>
    <row r="110" s="2" customFormat="1" ht="24.15" customHeight="1">
      <c r="A110" s="38"/>
      <c r="B110" s="39"/>
      <c r="C110" s="197" t="s">
        <v>145</v>
      </c>
      <c r="D110" s="197" t="s">
        <v>121</v>
      </c>
      <c r="E110" s="198" t="s">
        <v>610</v>
      </c>
      <c r="F110" s="199" t="s">
        <v>611</v>
      </c>
      <c r="G110" s="200" t="s">
        <v>267</v>
      </c>
      <c r="H110" s="201">
        <v>19</v>
      </c>
      <c r="I110" s="202"/>
      <c r="J110" s="203">
        <f>ROUND(I110*H110,2)</f>
        <v>0</v>
      </c>
      <c r="K110" s="204"/>
      <c r="L110" s="44"/>
      <c r="M110" s="205" t="s">
        <v>19</v>
      </c>
      <c r="N110" s="206" t="s">
        <v>41</v>
      </c>
      <c r="O110" s="84"/>
      <c r="P110" s="207">
        <f>O110*H110</f>
        <v>0</v>
      </c>
      <c r="Q110" s="207">
        <v>0</v>
      </c>
      <c r="R110" s="207">
        <f>Q110*H110</f>
        <v>0</v>
      </c>
      <c r="S110" s="207">
        <v>0</v>
      </c>
      <c r="T110" s="208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09" t="s">
        <v>119</v>
      </c>
      <c r="AT110" s="209" t="s">
        <v>121</v>
      </c>
      <c r="AU110" s="209" t="s">
        <v>80</v>
      </c>
      <c r="AY110" s="17" t="s">
        <v>120</v>
      </c>
      <c r="BE110" s="210">
        <f>IF(N110="základní",J110,0)</f>
        <v>0</v>
      </c>
      <c r="BF110" s="210">
        <f>IF(N110="snížená",J110,0)</f>
        <v>0</v>
      </c>
      <c r="BG110" s="210">
        <f>IF(N110="zákl. přenesená",J110,0)</f>
        <v>0</v>
      </c>
      <c r="BH110" s="210">
        <f>IF(N110="sníž. přenesená",J110,0)</f>
        <v>0</v>
      </c>
      <c r="BI110" s="210">
        <f>IF(N110="nulová",J110,0)</f>
        <v>0</v>
      </c>
      <c r="BJ110" s="17" t="s">
        <v>78</v>
      </c>
      <c r="BK110" s="210">
        <f>ROUND(I110*H110,2)</f>
        <v>0</v>
      </c>
      <c r="BL110" s="17" t="s">
        <v>119</v>
      </c>
      <c r="BM110" s="209" t="s">
        <v>612</v>
      </c>
    </row>
    <row r="111" s="2" customFormat="1">
      <c r="A111" s="38"/>
      <c r="B111" s="39"/>
      <c r="C111" s="40"/>
      <c r="D111" s="224" t="s">
        <v>192</v>
      </c>
      <c r="E111" s="40"/>
      <c r="F111" s="225" t="s">
        <v>613</v>
      </c>
      <c r="G111" s="40"/>
      <c r="H111" s="40"/>
      <c r="I111" s="226"/>
      <c r="J111" s="40"/>
      <c r="K111" s="40"/>
      <c r="L111" s="44"/>
      <c r="M111" s="227"/>
      <c r="N111" s="228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192</v>
      </c>
      <c r="AU111" s="17" t="s">
        <v>80</v>
      </c>
    </row>
    <row r="112" s="13" customFormat="1">
      <c r="A112" s="13"/>
      <c r="B112" s="229"/>
      <c r="C112" s="230"/>
      <c r="D112" s="231" t="s">
        <v>194</v>
      </c>
      <c r="E112" s="232" t="s">
        <v>19</v>
      </c>
      <c r="F112" s="233" t="s">
        <v>279</v>
      </c>
      <c r="G112" s="230"/>
      <c r="H112" s="234">
        <v>19</v>
      </c>
      <c r="I112" s="235"/>
      <c r="J112" s="230"/>
      <c r="K112" s="230"/>
      <c r="L112" s="236"/>
      <c r="M112" s="237"/>
      <c r="N112" s="238"/>
      <c r="O112" s="238"/>
      <c r="P112" s="238"/>
      <c r="Q112" s="238"/>
      <c r="R112" s="238"/>
      <c r="S112" s="238"/>
      <c r="T112" s="239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0" t="s">
        <v>194</v>
      </c>
      <c r="AU112" s="240" t="s">
        <v>80</v>
      </c>
      <c r="AV112" s="13" t="s">
        <v>80</v>
      </c>
      <c r="AW112" s="13" t="s">
        <v>32</v>
      </c>
      <c r="AX112" s="13" t="s">
        <v>78</v>
      </c>
      <c r="AY112" s="240" t="s">
        <v>120</v>
      </c>
    </row>
    <row r="113" s="2" customFormat="1" ht="24.15" customHeight="1">
      <c r="A113" s="38"/>
      <c r="B113" s="39"/>
      <c r="C113" s="197" t="s">
        <v>149</v>
      </c>
      <c r="D113" s="197" t="s">
        <v>121</v>
      </c>
      <c r="E113" s="198" t="s">
        <v>614</v>
      </c>
      <c r="F113" s="199" t="s">
        <v>615</v>
      </c>
      <c r="G113" s="200" t="s">
        <v>267</v>
      </c>
      <c r="H113" s="201">
        <v>4</v>
      </c>
      <c r="I113" s="202"/>
      <c r="J113" s="203">
        <f>ROUND(I113*H113,2)</f>
        <v>0</v>
      </c>
      <c r="K113" s="204"/>
      <c r="L113" s="44"/>
      <c r="M113" s="205" t="s">
        <v>19</v>
      </c>
      <c r="N113" s="206" t="s">
        <v>41</v>
      </c>
      <c r="O113" s="84"/>
      <c r="P113" s="207">
        <f>O113*H113</f>
        <v>0</v>
      </c>
      <c r="Q113" s="207">
        <v>0</v>
      </c>
      <c r="R113" s="207">
        <f>Q113*H113</f>
        <v>0</v>
      </c>
      <c r="S113" s="207">
        <v>0</v>
      </c>
      <c r="T113" s="208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09" t="s">
        <v>119</v>
      </c>
      <c r="AT113" s="209" t="s">
        <v>121</v>
      </c>
      <c r="AU113" s="209" t="s">
        <v>80</v>
      </c>
      <c r="AY113" s="17" t="s">
        <v>120</v>
      </c>
      <c r="BE113" s="210">
        <f>IF(N113="základní",J113,0)</f>
        <v>0</v>
      </c>
      <c r="BF113" s="210">
        <f>IF(N113="snížená",J113,0)</f>
        <v>0</v>
      </c>
      <c r="BG113" s="210">
        <f>IF(N113="zákl. přenesená",J113,0)</f>
        <v>0</v>
      </c>
      <c r="BH113" s="210">
        <f>IF(N113="sníž. přenesená",J113,0)</f>
        <v>0</v>
      </c>
      <c r="BI113" s="210">
        <f>IF(N113="nulová",J113,0)</f>
        <v>0</v>
      </c>
      <c r="BJ113" s="17" t="s">
        <v>78</v>
      </c>
      <c r="BK113" s="210">
        <f>ROUND(I113*H113,2)</f>
        <v>0</v>
      </c>
      <c r="BL113" s="17" t="s">
        <v>119</v>
      </c>
      <c r="BM113" s="209" t="s">
        <v>616</v>
      </c>
    </row>
    <row r="114" s="2" customFormat="1">
      <c r="A114" s="38"/>
      <c r="B114" s="39"/>
      <c r="C114" s="40"/>
      <c r="D114" s="224" t="s">
        <v>192</v>
      </c>
      <c r="E114" s="40"/>
      <c r="F114" s="225" t="s">
        <v>617</v>
      </c>
      <c r="G114" s="40"/>
      <c r="H114" s="40"/>
      <c r="I114" s="226"/>
      <c r="J114" s="40"/>
      <c r="K114" s="40"/>
      <c r="L114" s="44"/>
      <c r="M114" s="227"/>
      <c r="N114" s="228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192</v>
      </c>
      <c r="AU114" s="17" t="s">
        <v>80</v>
      </c>
    </row>
    <row r="115" s="13" customFormat="1">
      <c r="A115" s="13"/>
      <c r="B115" s="229"/>
      <c r="C115" s="230"/>
      <c r="D115" s="231" t="s">
        <v>194</v>
      </c>
      <c r="E115" s="232" t="s">
        <v>19</v>
      </c>
      <c r="F115" s="233" t="s">
        <v>119</v>
      </c>
      <c r="G115" s="230"/>
      <c r="H115" s="234">
        <v>4</v>
      </c>
      <c r="I115" s="235"/>
      <c r="J115" s="230"/>
      <c r="K115" s="230"/>
      <c r="L115" s="236"/>
      <c r="M115" s="237"/>
      <c r="N115" s="238"/>
      <c r="O115" s="238"/>
      <c r="P115" s="238"/>
      <c r="Q115" s="238"/>
      <c r="R115" s="238"/>
      <c r="S115" s="238"/>
      <c r="T115" s="239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0" t="s">
        <v>194</v>
      </c>
      <c r="AU115" s="240" t="s">
        <v>80</v>
      </c>
      <c r="AV115" s="13" t="s">
        <v>80</v>
      </c>
      <c r="AW115" s="13" t="s">
        <v>32</v>
      </c>
      <c r="AX115" s="13" t="s">
        <v>78</v>
      </c>
      <c r="AY115" s="240" t="s">
        <v>120</v>
      </c>
    </row>
    <row r="116" s="2" customFormat="1" ht="37.8" customHeight="1">
      <c r="A116" s="38"/>
      <c r="B116" s="39"/>
      <c r="C116" s="197" t="s">
        <v>153</v>
      </c>
      <c r="D116" s="197" t="s">
        <v>121</v>
      </c>
      <c r="E116" s="198" t="s">
        <v>287</v>
      </c>
      <c r="F116" s="199" t="s">
        <v>288</v>
      </c>
      <c r="G116" s="200" t="s">
        <v>267</v>
      </c>
      <c r="H116" s="201">
        <v>144</v>
      </c>
      <c r="I116" s="202"/>
      <c r="J116" s="203">
        <f>ROUND(I116*H116,2)</f>
        <v>0</v>
      </c>
      <c r="K116" s="204"/>
      <c r="L116" s="44"/>
      <c r="M116" s="205" t="s">
        <v>19</v>
      </c>
      <c r="N116" s="206" t="s">
        <v>41</v>
      </c>
      <c r="O116" s="84"/>
      <c r="P116" s="207">
        <f>O116*H116</f>
        <v>0</v>
      </c>
      <c r="Q116" s="207">
        <v>0</v>
      </c>
      <c r="R116" s="207">
        <f>Q116*H116</f>
        <v>0</v>
      </c>
      <c r="S116" s="207">
        <v>0</v>
      </c>
      <c r="T116" s="208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09" t="s">
        <v>119</v>
      </c>
      <c r="AT116" s="209" t="s">
        <v>121</v>
      </c>
      <c r="AU116" s="209" t="s">
        <v>80</v>
      </c>
      <c r="AY116" s="17" t="s">
        <v>120</v>
      </c>
      <c r="BE116" s="210">
        <f>IF(N116="základní",J116,0)</f>
        <v>0</v>
      </c>
      <c r="BF116" s="210">
        <f>IF(N116="snížená",J116,0)</f>
        <v>0</v>
      </c>
      <c r="BG116" s="210">
        <f>IF(N116="zákl. přenesená",J116,0)</f>
        <v>0</v>
      </c>
      <c r="BH116" s="210">
        <f>IF(N116="sníž. přenesená",J116,0)</f>
        <v>0</v>
      </c>
      <c r="BI116" s="210">
        <f>IF(N116="nulová",J116,0)</f>
        <v>0</v>
      </c>
      <c r="BJ116" s="17" t="s">
        <v>78</v>
      </c>
      <c r="BK116" s="210">
        <f>ROUND(I116*H116,2)</f>
        <v>0</v>
      </c>
      <c r="BL116" s="17" t="s">
        <v>119</v>
      </c>
      <c r="BM116" s="209" t="s">
        <v>618</v>
      </c>
    </row>
    <row r="117" s="2" customFormat="1">
      <c r="A117" s="38"/>
      <c r="B117" s="39"/>
      <c r="C117" s="40"/>
      <c r="D117" s="224" t="s">
        <v>192</v>
      </c>
      <c r="E117" s="40"/>
      <c r="F117" s="225" t="s">
        <v>290</v>
      </c>
      <c r="G117" s="40"/>
      <c r="H117" s="40"/>
      <c r="I117" s="226"/>
      <c r="J117" s="40"/>
      <c r="K117" s="40"/>
      <c r="L117" s="44"/>
      <c r="M117" s="227"/>
      <c r="N117" s="228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192</v>
      </c>
      <c r="AU117" s="17" t="s">
        <v>80</v>
      </c>
    </row>
    <row r="118" s="13" customFormat="1">
      <c r="A118" s="13"/>
      <c r="B118" s="229"/>
      <c r="C118" s="230"/>
      <c r="D118" s="231" t="s">
        <v>194</v>
      </c>
      <c r="E118" s="232" t="s">
        <v>19</v>
      </c>
      <c r="F118" s="233" t="s">
        <v>619</v>
      </c>
      <c r="G118" s="230"/>
      <c r="H118" s="234">
        <v>144</v>
      </c>
      <c r="I118" s="235"/>
      <c r="J118" s="230"/>
      <c r="K118" s="230"/>
      <c r="L118" s="236"/>
      <c r="M118" s="237"/>
      <c r="N118" s="238"/>
      <c r="O118" s="238"/>
      <c r="P118" s="238"/>
      <c r="Q118" s="238"/>
      <c r="R118" s="238"/>
      <c r="S118" s="238"/>
      <c r="T118" s="239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0" t="s">
        <v>194</v>
      </c>
      <c r="AU118" s="240" t="s">
        <v>80</v>
      </c>
      <c r="AV118" s="13" t="s">
        <v>80</v>
      </c>
      <c r="AW118" s="13" t="s">
        <v>32</v>
      </c>
      <c r="AX118" s="13" t="s">
        <v>78</v>
      </c>
      <c r="AY118" s="240" t="s">
        <v>120</v>
      </c>
    </row>
    <row r="119" s="2" customFormat="1" ht="37.8" customHeight="1">
      <c r="A119" s="38"/>
      <c r="B119" s="39"/>
      <c r="C119" s="197" t="s">
        <v>157</v>
      </c>
      <c r="D119" s="197" t="s">
        <v>121</v>
      </c>
      <c r="E119" s="198" t="s">
        <v>292</v>
      </c>
      <c r="F119" s="199" t="s">
        <v>293</v>
      </c>
      <c r="G119" s="200" t="s">
        <v>267</v>
      </c>
      <c r="H119" s="201">
        <v>720</v>
      </c>
      <c r="I119" s="202"/>
      <c r="J119" s="203">
        <f>ROUND(I119*H119,2)</f>
        <v>0</v>
      </c>
      <c r="K119" s="204"/>
      <c r="L119" s="44"/>
      <c r="M119" s="205" t="s">
        <v>19</v>
      </c>
      <c r="N119" s="206" t="s">
        <v>41</v>
      </c>
      <c r="O119" s="84"/>
      <c r="P119" s="207">
        <f>O119*H119</f>
        <v>0</v>
      </c>
      <c r="Q119" s="207">
        <v>0</v>
      </c>
      <c r="R119" s="207">
        <f>Q119*H119</f>
        <v>0</v>
      </c>
      <c r="S119" s="207">
        <v>0</v>
      </c>
      <c r="T119" s="208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09" t="s">
        <v>119</v>
      </c>
      <c r="AT119" s="209" t="s">
        <v>121</v>
      </c>
      <c r="AU119" s="209" t="s">
        <v>80</v>
      </c>
      <c r="AY119" s="17" t="s">
        <v>120</v>
      </c>
      <c r="BE119" s="210">
        <f>IF(N119="základní",J119,0)</f>
        <v>0</v>
      </c>
      <c r="BF119" s="210">
        <f>IF(N119="snížená",J119,0)</f>
        <v>0</v>
      </c>
      <c r="BG119" s="210">
        <f>IF(N119="zákl. přenesená",J119,0)</f>
        <v>0</v>
      </c>
      <c r="BH119" s="210">
        <f>IF(N119="sníž. přenesená",J119,0)</f>
        <v>0</v>
      </c>
      <c r="BI119" s="210">
        <f>IF(N119="nulová",J119,0)</f>
        <v>0</v>
      </c>
      <c r="BJ119" s="17" t="s">
        <v>78</v>
      </c>
      <c r="BK119" s="210">
        <f>ROUND(I119*H119,2)</f>
        <v>0</v>
      </c>
      <c r="BL119" s="17" t="s">
        <v>119</v>
      </c>
      <c r="BM119" s="209" t="s">
        <v>620</v>
      </c>
    </row>
    <row r="120" s="2" customFormat="1">
      <c r="A120" s="38"/>
      <c r="B120" s="39"/>
      <c r="C120" s="40"/>
      <c r="D120" s="224" t="s">
        <v>192</v>
      </c>
      <c r="E120" s="40"/>
      <c r="F120" s="225" t="s">
        <v>295</v>
      </c>
      <c r="G120" s="40"/>
      <c r="H120" s="40"/>
      <c r="I120" s="226"/>
      <c r="J120" s="40"/>
      <c r="K120" s="40"/>
      <c r="L120" s="44"/>
      <c r="M120" s="227"/>
      <c r="N120" s="228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192</v>
      </c>
      <c r="AU120" s="17" t="s">
        <v>80</v>
      </c>
    </row>
    <row r="121" s="13" customFormat="1">
      <c r="A121" s="13"/>
      <c r="B121" s="229"/>
      <c r="C121" s="230"/>
      <c r="D121" s="231" t="s">
        <v>194</v>
      </c>
      <c r="E121" s="232" t="s">
        <v>19</v>
      </c>
      <c r="F121" s="233" t="s">
        <v>621</v>
      </c>
      <c r="G121" s="230"/>
      <c r="H121" s="234">
        <v>720</v>
      </c>
      <c r="I121" s="235"/>
      <c r="J121" s="230"/>
      <c r="K121" s="230"/>
      <c r="L121" s="236"/>
      <c r="M121" s="237"/>
      <c r="N121" s="238"/>
      <c r="O121" s="238"/>
      <c r="P121" s="238"/>
      <c r="Q121" s="238"/>
      <c r="R121" s="238"/>
      <c r="S121" s="238"/>
      <c r="T121" s="239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0" t="s">
        <v>194</v>
      </c>
      <c r="AU121" s="240" t="s">
        <v>80</v>
      </c>
      <c r="AV121" s="13" t="s">
        <v>80</v>
      </c>
      <c r="AW121" s="13" t="s">
        <v>32</v>
      </c>
      <c r="AX121" s="13" t="s">
        <v>78</v>
      </c>
      <c r="AY121" s="240" t="s">
        <v>120</v>
      </c>
    </row>
    <row r="122" s="2" customFormat="1" ht="37.8" customHeight="1">
      <c r="A122" s="38"/>
      <c r="B122" s="39"/>
      <c r="C122" s="197" t="s">
        <v>161</v>
      </c>
      <c r="D122" s="197" t="s">
        <v>121</v>
      </c>
      <c r="E122" s="198" t="s">
        <v>622</v>
      </c>
      <c r="F122" s="199" t="s">
        <v>623</v>
      </c>
      <c r="G122" s="200" t="s">
        <v>267</v>
      </c>
      <c r="H122" s="201">
        <v>15</v>
      </c>
      <c r="I122" s="202"/>
      <c r="J122" s="203">
        <f>ROUND(I122*H122,2)</f>
        <v>0</v>
      </c>
      <c r="K122" s="204"/>
      <c r="L122" s="44"/>
      <c r="M122" s="205" t="s">
        <v>19</v>
      </c>
      <c r="N122" s="206" t="s">
        <v>41</v>
      </c>
      <c r="O122" s="84"/>
      <c r="P122" s="207">
        <f>O122*H122</f>
        <v>0</v>
      </c>
      <c r="Q122" s="207">
        <v>0</v>
      </c>
      <c r="R122" s="207">
        <f>Q122*H122</f>
        <v>0</v>
      </c>
      <c r="S122" s="207">
        <v>0</v>
      </c>
      <c r="T122" s="20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09" t="s">
        <v>119</v>
      </c>
      <c r="AT122" s="209" t="s">
        <v>121</v>
      </c>
      <c r="AU122" s="209" t="s">
        <v>80</v>
      </c>
      <c r="AY122" s="17" t="s">
        <v>120</v>
      </c>
      <c r="BE122" s="210">
        <f>IF(N122="základní",J122,0)</f>
        <v>0</v>
      </c>
      <c r="BF122" s="210">
        <f>IF(N122="snížená",J122,0)</f>
        <v>0</v>
      </c>
      <c r="BG122" s="210">
        <f>IF(N122="zákl. přenesená",J122,0)</f>
        <v>0</v>
      </c>
      <c r="BH122" s="210">
        <f>IF(N122="sníž. přenesená",J122,0)</f>
        <v>0</v>
      </c>
      <c r="BI122" s="210">
        <f>IF(N122="nulová",J122,0)</f>
        <v>0</v>
      </c>
      <c r="BJ122" s="17" t="s">
        <v>78</v>
      </c>
      <c r="BK122" s="210">
        <f>ROUND(I122*H122,2)</f>
        <v>0</v>
      </c>
      <c r="BL122" s="17" t="s">
        <v>119</v>
      </c>
      <c r="BM122" s="209" t="s">
        <v>624</v>
      </c>
    </row>
    <row r="123" s="2" customFormat="1">
      <c r="A123" s="38"/>
      <c r="B123" s="39"/>
      <c r="C123" s="40"/>
      <c r="D123" s="224" t="s">
        <v>192</v>
      </c>
      <c r="E123" s="40"/>
      <c r="F123" s="225" t="s">
        <v>625</v>
      </c>
      <c r="G123" s="40"/>
      <c r="H123" s="40"/>
      <c r="I123" s="226"/>
      <c r="J123" s="40"/>
      <c r="K123" s="40"/>
      <c r="L123" s="44"/>
      <c r="M123" s="227"/>
      <c r="N123" s="228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192</v>
      </c>
      <c r="AU123" s="17" t="s">
        <v>80</v>
      </c>
    </row>
    <row r="124" s="13" customFormat="1">
      <c r="A124" s="13"/>
      <c r="B124" s="229"/>
      <c r="C124" s="230"/>
      <c r="D124" s="231" t="s">
        <v>194</v>
      </c>
      <c r="E124" s="232" t="s">
        <v>19</v>
      </c>
      <c r="F124" s="233" t="s">
        <v>626</v>
      </c>
      <c r="G124" s="230"/>
      <c r="H124" s="234">
        <v>15</v>
      </c>
      <c r="I124" s="235"/>
      <c r="J124" s="230"/>
      <c r="K124" s="230"/>
      <c r="L124" s="236"/>
      <c r="M124" s="237"/>
      <c r="N124" s="238"/>
      <c r="O124" s="238"/>
      <c r="P124" s="238"/>
      <c r="Q124" s="238"/>
      <c r="R124" s="238"/>
      <c r="S124" s="238"/>
      <c r="T124" s="239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0" t="s">
        <v>194</v>
      </c>
      <c r="AU124" s="240" t="s">
        <v>80</v>
      </c>
      <c r="AV124" s="13" t="s">
        <v>80</v>
      </c>
      <c r="AW124" s="13" t="s">
        <v>32</v>
      </c>
      <c r="AX124" s="13" t="s">
        <v>78</v>
      </c>
      <c r="AY124" s="240" t="s">
        <v>120</v>
      </c>
    </row>
    <row r="125" s="2" customFormat="1" ht="37.8" customHeight="1">
      <c r="A125" s="38"/>
      <c r="B125" s="39"/>
      <c r="C125" s="197" t="s">
        <v>165</v>
      </c>
      <c r="D125" s="197" t="s">
        <v>121</v>
      </c>
      <c r="E125" s="198" t="s">
        <v>627</v>
      </c>
      <c r="F125" s="199" t="s">
        <v>628</v>
      </c>
      <c r="G125" s="200" t="s">
        <v>267</v>
      </c>
      <c r="H125" s="201">
        <v>75</v>
      </c>
      <c r="I125" s="202"/>
      <c r="J125" s="203">
        <f>ROUND(I125*H125,2)</f>
        <v>0</v>
      </c>
      <c r="K125" s="204"/>
      <c r="L125" s="44"/>
      <c r="M125" s="205" t="s">
        <v>19</v>
      </c>
      <c r="N125" s="206" t="s">
        <v>41</v>
      </c>
      <c r="O125" s="84"/>
      <c r="P125" s="207">
        <f>O125*H125</f>
        <v>0</v>
      </c>
      <c r="Q125" s="207">
        <v>0</v>
      </c>
      <c r="R125" s="207">
        <f>Q125*H125</f>
        <v>0</v>
      </c>
      <c r="S125" s="207">
        <v>0</v>
      </c>
      <c r="T125" s="208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09" t="s">
        <v>119</v>
      </c>
      <c r="AT125" s="209" t="s">
        <v>121</v>
      </c>
      <c r="AU125" s="209" t="s">
        <v>80</v>
      </c>
      <c r="AY125" s="17" t="s">
        <v>120</v>
      </c>
      <c r="BE125" s="210">
        <f>IF(N125="základní",J125,0)</f>
        <v>0</v>
      </c>
      <c r="BF125" s="210">
        <f>IF(N125="snížená",J125,0)</f>
        <v>0</v>
      </c>
      <c r="BG125" s="210">
        <f>IF(N125="zákl. přenesená",J125,0)</f>
        <v>0</v>
      </c>
      <c r="BH125" s="210">
        <f>IF(N125="sníž. přenesená",J125,0)</f>
        <v>0</v>
      </c>
      <c r="BI125" s="210">
        <f>IF(N125="nulová",J125,0)</f>
        <v>0</v>
      </c>
      <c r="BJ125" s="17" t="s">
        <v>78</v>
      </c>
      <c r="BK125" s="210">
        <f>ROUND(I125*H125,2)</f>
        <v>0</v>
      </c>
      <c r="BL125" s="17" t="s">
        <v>119</v>
      </c>
      <c r="BM125" s="209" t="s">
        <v>629</v>
      </c>
    </row>
    <row r="126" s="2" customFormat="1">
      <c r="A126" s="38"/>
      <c r="B126" s="39"/>
      <c r="C126" s="40"/>
      <c r="D126" s="224" t="s">
        <v>192</v>
      </c>
      <c r="E126" s="40"/>
      <c r="F126" s="225" t="s">
        <v>630</v>
      </c>
      <c r="G126" s="40"/>
      <c r="H126" s="40"/>
      <c r="I126" s="226"/>
      <c r="J126" s="40"/>
      <c r="K126" s="40"/>
      <c r="L126" s="44"/>
      <c r="M126" s="227"/>
      <c r="N126" s="228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192</v>
      </c>
      <c r="AU126" s="17" t="s">
        <v>80</v>
      </c>
    </row>
    <row r="127" s="13" customFormat="1">
      <c r="A127" s="13"/>
      <c r="B127" s="229"/>
      <c r="C127" s="230"/>
      <c r="D127" s="231" t="s">
        <v>194</v>
      </c>
      <c r="E127" s="232" t="s">
        <v>19</v>
      </c>
      <c r="F127" s="233" t="s">
        <v>631</v>
      </c>
      <c r="G127" s="230"/>
      <c r="H127" s="234">
        <v>75</v>
      </c>
      <c r="I127" s="235"/>
      <c r="J127" s="230"/>
      <c r="K127" s="230"/>
      <c r="L127" s="236"/>
      <c r="M127" s="237"/>
      <c r="N127" s="238"/>
      <c r="O127" s="238"/>
      <c r="P127" s="238"/>
      <c r="Q127" s="238"/>
      <c r="R127" s="238"/>
      <c r="S127" s="238"/>
      <c r="T127" s="239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0" t="s">
        <v>194</v>
      </c>
      <c r="AU127" s="240" t="s">
        <v>80</v>
      </c>
      <c r="AV127" s="13" t="s">
        <v>80</v>
      </c>
      <c r="AW127" s="13" t="s">
        <v>32</v>
      </c>
      <c r="AX127" s="13" t="s">
        <v>78</v>
      </c>
      <c r="AY127" s="240" t="s">
        <v>120</v>
      </c>
    </row>
    <row r="128" s="2" customFormat="1" ht="24.15" customHeight="1">
      <c r="A128" s="38"/>
      <c r="B128" s="39"/>
      <c r="C128" s="197" t="s">
        <v>169</v>
      </c>
      <c r="D128" s="197" t="s">
        <v>121</v>
      </c>
      <c r="E128" s="198" t="s">
        <v>305</v>
      </c>
      <c r="F128" s="199" t="s">
        <v>306</v>
      </c>
      <c r="G128" s="200" t="s">
        <v>267</v>
      </c>
      <c r="H128" s="201">
        <v>159</v>
      </c>
      <c r="I128" s="202"/>
      <c r="J128" s="203">
        <f>ROUND(I128*H128,2)</f>
        <v>0</v>
      </c>
      <c r="K128" s="204"/>
      <c r="L128" s="44"/>
      <c r="M128" s="205" t="s">
        <v>19</v>
      </c>
      <c r="N128" s="206" t="s">
        <v>41</v>
      </c>
      <c r="O128" s="84"/>
      <c r="P128" s="207">
        <f>O128*H128</f>
        <v>0</v>
      </c>
      <c r="Q128" s="207">
        <v>0</v>
      </c>
      <c r="R128" s="207">
        <f>Q128*H128</f>
        <v>0</v>
      </c>
      <c r="S128" s="207">
        <v>0</v>
      </c>
      <c r="T128" s="20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09" t="s">
        <v>119</v>
      </c>
      <c r="AT128" s="209" t="s">
        <v>121</v>
      </c>
      <c r="AU128" s="209" t="s">
        <v>80</v>
      </c>
      <c r="AY128" s="17" t="s">
        <v>120</v>
      </c>
      <c r="BE128" s="210">
        <f>IF(N128="základní",J128,0)</f>
        <v>0</v>
      </c>
      <c r="BF128" s="210">
        <f>IF(N128="snížená",J128,0)</f>
        <v>0</v>
      </c>
      <c r="BG128" s="210">
        <f>IF(N128="zákl. přenesená",J128,0)</f>
        <v>0</v>
      </c>
      <c r="BH128" s="210">
        <f>IF(N128="sníž. přenesená",J128,0)</f>
        <v>0</v>
      </c>
      <c r="BI128" s="210">
        <f>IF(N128="nulová",J128,0)</f>
        <v>0</v>
      </c>
      <c r="BJ128" s="17" t="s">
        <v>78</v>
      </c>
      <c r="BK128" s="210">
        <f>ROUND(I128*H128,2)</f>
        <v>0</v>
      </c>
      <c r="BL128" s="17" t="s">
        <v>119</v>
      </c>
      <c r="BM128" s="209" t="s">
        <v>632</v>
      </c>
    </row>
    <row r="129" s="2" customFormat="1">
      <c r="A129" s="38"/>
      <c r="B129" s="39"/>
      <c r="C129" s="40"/>
      <c r="D129" s="224" t="s">
        <v>192</v>
      </c>
      <c r="E129" s="40"/>
      <c r="F129" s="225" t="s">
        <v>308</v>
      </c>
      <c r="G129" s="40"/>
      <c r="H129" s="40"/>
      <c r="I129" s="226"/>
      <c r="J129" s="40"/>
      <c r="K129" s="40"/>
      <c r="L129" s="44"/>
      <c r="M129" s="227"/>
      <c r="N129" s="228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192</v>
      </c>
      <c r="AU129" s="17" t="s">
        <v>80</v>
      </c>
    </row>
    <row r="130" s="13" customFormat="1">
      <c r="A130" s="13"/>
      <c r="B130" s="229"/>
      <c r="C130" s="230"/>
      <c r="D130" s="231" t="s">
        <v>194</v>
      </c>
      <c r="E130" s="232" t="s">
        <v>19</v>
      </c>
      <c r="F130" s="233" t="s">
        <v>633</v>
      </c>
      <c r="G130" s="230"/>
      <c r="H130" s="234">
        <v>159</v>
      </c>
      <c r="I130" s="235"/>
      <c r="J130" s="230"/>
      <c r="K130" s="230"/>
      <c r="L130" s="236"/>
      <c r="M130" s="237"/>
      <c r="N130" s="238"/>
      <c r="O130" s="238"/>
      <c r="P130" s="238"/>
      <c r="Q130" s="238"/>
      <c r="R130" s="238"/>
      <c r="S130" s="238"/>
      <c r="T130" s="239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0" t="s">
        <v>194</v>
      </c>
      <c r="AU130" s="240" t="s">
        <v>80</v>
      </c>
      <c r="AV130" s="13" t="s">
        <v>80</v>
      </c>
      <c r="AW130" s="13" t="s">
        <v>32</v>
      </c>
      <c r="AX130" s="13" t="s">
        <v>78</v>
      </c>
      <c r="AY130" s="240" t="s">
        <v>120</v>
      </c>
    </row>
    <row r="131" s="2" customFormat="1" ht="24.15" customHeight="1">
      <c r="A131" s="38"/>
      <c r="B131" s="39"/>
      <c r="C131" s="197" t="s">
        <v>174</v>
      </c>
      <c r="D131" s="197" t="s">
        <v>121</v>
      </c>
      <c r="E131" s="198" t="s">
        <v>312</v>
      </c>
      <c r="F131" s="199" t="s">
        <v>313</v>
      </c>
      <c r="G131" s="200" t="s">
        <v>314</v>
      </c>
      <c r="H131" s="201">
        <v>286.19999999999999</v>
      </c>
      <c r="I131" s="202"/>
      <c r="J131" s="203">
        <f>ROUND(I131*H131,2)</f>
        <v>0</v>
      </c>
      <c r="K131" s="204"/>
      <c r="L131" s="44"/>
      <c r="M131" s="205" t="s">
        <v>19</v>
      </c>
      <c r="N131" s="206" t="s">
        <v>41</v>
      </c>
      <c r="O131" s="84"/>
      <c r="P131" s="207">
        <f>O131*H131</f>
        <v>0</v>
      </c>
      <c r="Q131" s="207">
        <v>0</v>
      </c>
      <c r="R131" s="207">
        <f>Q131*H131</f>
        <v>0</v>
      </c>
      <c r="S131" s="207">
        <v>0</v>
      </c>
      <c r="T131" s="20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09" t="s">
        <v>119</v>
      </c>
      <c r="AT131" s="209" t="s">
        <v>121</v>
      </c>
      <c r="AU131" s="209" t="s">
        <v>80</v>
      </c>
      <c r="AY131" s="17" t="s">
        <v>120</v>
      </c>
      <c r="BE131" s="210">
        <f>IF(N131="základní",J131,0)</f>
        <v>0</v>
      </c>
      <c r="BF131" s="210">
        <f>IF(N131="snížená",J131,0)</f>
        <v>0</v>
      </c>
      <c r="BG131" s="210">
        <f>IF(N131="zákl. přenesená",J131,0)</f>
        <v>0</v>
      </c>
      <c r="BH131" s="210">
        <f>IF(N131="sníž. přenesená",J131,0)</f>
        <v>0</v>
      </c>
      <c r="BI131" s="210">
        <f>IF(N131="nulová",J131,0)</f>
        <v>0</v>
      </c>
      <c r="BJ131" s="17" t="s">
        <v>78</v>
      </c>
      <c r="BK131" s="210">
        <f>ROUND(I131*H131,2)</f>
        <v>0</v>
      </c>
      <c r="BL131" s="17" t="s">
        <v>119</v>
      </c>
      <c r="BM131" s="209" t="s">
        <v>634</v>
      </c>
    </row>
    <row r="132" s="2" customFormat="1">
      <c r="A132" s="38"/>
      <c r="B132" s="39"/>
      <c r="C132" s="40"/>
      <c r="D132" s="224" t="s">
        <v>192</v>
      </c>
      <c r="E132" s="40"/>
      <c r="F132" s="225" t="s">
        <v>316</v>
      </c>
      <c r="G132" s="40"/>
      <c r="H132" s="40"/>
      <c r="I132" s="226"/>
      <c r="J132" s="40"/>
      <c r="K132" s="40"/>
      <c r="L132" s="44"/>
      <c r="M132" s="227"/>
      <c r="N132" s="228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192</v>
      </c>
      <c r="AU132" s="17" t="s">
        <v>80</v>
      </c>
    </row>
    <row r="133" s="13" customFormat="1">
      <c r="A133" s="13"/>
      <c r="B133" s="229"/>
      <c r="C133" s="230"/>
      <c r="D133" s="231" t="s">
        <v>194</v>
      </c>
      <c r="E133" s="232" t="s">
        <v>19</v>
      </c>
      <c r="F133" s="233" t="s">
        <v>635</v>
      </c>
      <c r="G133" s="230"/>
      <c r="H133" s="234">
        <v>286.19999999999999</v>
      </c>
      <c r="I133" s="235"/>
      <c r="J133" s="230"/>
      <c r="K133" s="230"/>
      <c r="L133" s="236"/>
      <c r="M133" s="237"/>
      <c r="N133" s="238"/>
      <c r="O133" s="238"/>
      <c r="P133" s="238"/>
      <c r="Q133" s="238"/>
      <c r="R133" s="238"/>
      <c r="S133" s="238"/>
      <c r="T133" s="23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0" t="s">
        <v>194</v>
      </c>
      <c r="AU133" s="240" t="s">
        <v>80</v>
      </c>
      <c r="AV133" s="13" t="s">
        <v>80</v>
      </c>
      <c r="AW133" s="13" t="s">
        <v>32</v>
      </c>
      <c r="AX133" s="13" t="s">
        <v>78</v>
      </c>
      <c r="AY133" s="240" t="s">
        <v>120</v>
      </c>
    </row>
    <row r="134" s="2" customFormat="1" ht="21.75" customHeight="1">
      <c r="A134" s="38"/>
      <c r="B134" s="39"/>
      <c r="C134" s="197" t="s">
        <v>8</v>
      </c>
      <c r="D134" s="197" t="s">
        <v>121</v>
      </c>
      <c r="E134" s="198" t="s">
        <v>450</v>
      </c>
      <c r="F134" s="199" t="s">
        <v>451</v>
      </c>
      <c r="G134" s="200" t="s">
        <v>254</v>
      </c>
      <c r="H134" s="201">
        <v>18</v>
      </c>
      <c r="I134" s="202"/>
      <c r="J134" s="203">
        <f>ROUND(I134*H134,2)</f>
        <v>0</v>
      </c>
      <c r="K134" s="204"/>
      <c r="L134" s="44"/>
      <c r="M134" s="205" t="s">
        <v>19</v>
      </c>
      <c r="N134" s="206" t="s">
        <v>41</v>
      </c>
      <c r="O134" s="84"/>
      <c r="P134" s="207">
        <f>O134*H134</f>
        <v>0</v>
      </c>
      <c r="Q134" s="207">
        <v>0</v>
      </c>
      <c r="R134" s="207">
        <f>Q134*H134</f>
        <v>0</v>
      </c>
      <c r="S134" s="207">
        <v>0</v>
      </c>
      <c r="T134" s="20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09" t="s">
        <v>119</v>
      </c>
      <c r="AT134" s="209" t="s">
        <v>121</v>
      </c>
      <c r="AU134" s="209" t="s">
        <v>80</v>
      </c>
      <c r="AY134" s="17" t="s">
        <v>120</v>
      </c>
      <c r="BE134" s="210">
        <f>IF(N134="základní",J134,0)</f>
        <v>0</v>
      </c>
      <c r="BF134" s="210">
        <f>IF(N134="snížená",J134,0)</f>
        <v>0</v>
      </c>
      <c r="BG134" s="210">
        <f>IF(N134="zákl. přenesená",J134,0)</f>
        <v>0</v>
      </c>
      <c r="BH134" s="210">
        <f>IF(N134="sníž. přenesená",J134,0)</f>
        <v>0</v>
      </c>
      <c r="BI134" s="210">
        <f>IF(N134="nulová",J134,0)</f>
        <v>0</v>
      </c>
      <c r="BJ134" s="17" t="s">
        <v>78</v>
      </c>
      <c r="BK134" s="210">
        <f>ROUND(I134*H134,2)</f>
        <v>0</v>
      </c>
      <c r="BL134" s="17" t="s">
        <v>119</v>
      </c>
      <c r="BM134" s="209" t="s">
        <v>636</v>
      </c>
    </row>
    <row r="135" s="2" customFormat="1">
      <c r="A135" s="38"/>
      <c r="B135" s="39"/>
      <c r="C135" s="40"/>
      <c r="D135" s="224" t="s">
        <v>192</v>
      </c>
      <c r="E135" s="40"/>
      <c r="F135" s="225" t="s">
        <v>453</v>
      </c>
      <c r="G135" s="40"/>
      <c r="H135" s="40"/>
      <c r="I135" s="226"/>
      <c r="J135" s="40"/>
      <c r="K135" s="40"/>
      <c r="L135" s="44"/>
      <c r="M135" s="227"/>
      <c r="N135" s="228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192</v>
      </c>
      <c r="AU135" s="17" t="s">
        <v>80</v>
      </c>
    </row>
    <row r="136" s="13" customFormat="1">
      <c r="A136" s="13"/>
      <c r="B136" s="229"/>
      <c r="C136" s="230"/>
      <c r="D136" s="231" t="s">
        <v>194</v>
      </c>
      <c r="E136" s="232" t="s">
        <v>19</v>
      </c>
      <c r="F136" s="233" t="s">
        <v>637</v>
      </c>
      <c r="G136" s="230"/>
      <c r="H136" s="234">
        <v>18</v>
      </c>
      <c r="I136" s="235"/>
      <c r="J136" s="230"/>
      <c r="K136" s="230"/>
      <c r="L136" s="236"/>
      <c r="M136" s="237"/>
      <c r="N136" s="238"/>
      <c r="O136" s="238"/>
      <c r="P136" s="238"/>
      <c r="Q136" s="238"/>
      <c r="R136" s="238"/>
      <c r="S136" s="238"/>
      <c r="T136" s="23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0" t="s">
        <v>194</v>
      </c>
      <c r="AU136" s="240" t="s">
        <v>80</v>
      </c>
      <c r="AV136" s="13" t="s">
        <v>80</v>
      </c>
      <c r="AW136" s="13" t="s">
        <v>32</v>
      </c>
      <c r="AX136" s="13" t="s">
        <v>78</v>
      </c>
      <c r="AY136" s="240" t="s">
        <v>120</v>
      </c>
    </row>
    <row r="137" s="2" customFormat="1" ht="24.15" customHeight="1">
      <c r="A137" s="38"/>
      <c r="B137" s="39"/>
      <c r="C137" s="197" t="s">
        <v>258</v>
      </c>
      <c r="D137" s="197" t="s">
        <v>121</v>
      </c>
      <c r="E137" s="198" t="s">
        <v>355</v>
      </c>
      <c r="F137" s="199" t="s">
        <v>356</v>
      </c>
      <c r="G137" s="200" t="s">
        <v>254</v>
      </c>
      <c r="H137" s="201">
        <v>27.600000000000001</v>
      </c>
      <c r="I137" s="202"/>
      <c r="J137" s="203">
        <f>ROUND(I137*H137,2)</f>
        <v>0</v>
      </c>
      <c r="K137" s="204"/>
      <c r="L137" s="44"/>
      <c r="M137" s="205" t="s">
        <v>19</v>
      </c>
      <c r="N137" s="206" t="s">
        <v>41</v>
      </c>
      <c r="O137" s="84"/>
      <c r="P137" s="207">
        <f>O137*H137</f>
        <v>0</v>
      </c>
      <c r="Q137" s="207">
        <v>0</v>
      </c>
      <c r="R137" s="207">
        <f>Q137*H137</f>
        <v>0</v>
      </c>
      <c r="S137" s="207">
        <v>0</v>
      </c>
      <c r="T137" s="20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09" t="s">
        <v>119</v>
      </c>
      <c r="AT137" s="209" t="s">
        <v>121</v>
      </c>
      <c r="AU137" s="209" t="s">
        <v>80</v>
      </c>
      <c r="AY137" s="17" t="s">
        <v>120</v>
      </c>
      <c r="BE137" s="210">
        <f>IF(N137="základní",J137,0)</f>
        <v>0</v>
      </c>
      <c r="BF137" s="210">
        <f>IF(N137="snížená",J137,0)</f>
        <v>0</v>
      </c>
      <c r="BG137" s="210">
        <f>IF(N137="zákl. přenesená",J137,0)</f>
        <v>0</v>
      </c>
      <c r="BH137" s="210">
        <f>IF(N137="sníž. přenesená",J137,0)</f>
        <v>0</v>
      </c>
      <c r="BI137" s="210">
        <f>IF(N137="nulová",J137,0)</f>
        <v>0</v>
      </c>
      <c r="BJ137" s="17" t="s">
        <v>78</v>
      </c>
      <c r="BK137" s="210">
        <f>ROUND(I137*H137,2)</f>
        <v>0</v>
      </c>
      <c r="BL137" s="17" t="s">
        <v>119</v>
      </c>
      <c r="BM137" s="209" t="s">
        <v>638</v>
      </c>
    </row>
    <row r="138" s="2" customFormat="1">
      <c r="A138" s="38"/>
      <c r="B138" s="39"/>
      <c r="C138" s="40"/>
      <c r="D138" s="224" t="s">
        <v>192</v>
      </c>
      <c r="E138" s="40"/>
      <c r="F138" s="225" t="s">
        <v>358</v>
      </c>
      <c r="G138" s="40"/>
      <c r="H138" s="40"/>
      <c r="I138" s="226"/>
      <c r="J138" s="40"/>
      <c r="K138" s="40"/>
      <c r="L138" s="44"/>
      <c r="M138" s="227"/>
      <c r="N138" s="228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192</v>
      </c>
      <c r="AU138" s="17" t="s">
        <v>80</v>
      </c>
    </row>
    <row r="139" s="13" customFormat="1">
      <c r="A139" s="13"/>
      <c r="B139" s="229"/>
      <c r="C139" s="230"/>
      <c r="D139" s="231" t="s">
        <v>194</v>
      </c>
      <c r="E139" s="232" t="s">
        <v>19</v>
      </c>
      <c r="F139" s="233" t="s">
        <v>639</v>
      </c>
      <c r="G139" s="230"/>
      <c r="H139" s="234">
        <v>27.600000000000001</v>
      </c>
      <c r="I139" s="235"/>
      <c r="J139" s="230"/>
      <c r="K139" s="230"/>
      <c r="L139" s="236"/>
      <c r="M139" s="237"/>
      <c r="N139" s="238"/>
      <c r="O139" s="238"/>
      <c r="P139" s="238"/>
      <c r="Q139" s="238"/>
      <c r="R139" s="238"/>
      <c r="S139" s="238"/>
      <c r="T139" s="23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0" t="s">
        <v>194</v>
      </c>
      <c r="AU139" s="240" t="s">
        <v>80</v>
      </c>
      <c r="AV139" s="13" t="s">
        <v>80</v>
      </c>
      <c r="AW139" s="13" t="s">
        <v>32</v>
      </c>
      <c r="AX139" s="13" t="s">
        <v>78</v>
      </c>
      <c r="AY139" s="240" t="s">
        <v>120</v>
      </c>
    </row>
    <row r="140" s="11" customFormat="1" ht="22.8" customHeight="1">
      <c r="A140" s="11"/>
      <c r="B140" s="183"/>
      <c r="C140" s="184"/>
      <c r="D140" s="185" t="s">
        <v>69</v>
      </c>
      <c r="E140" s="222" t="s">
        <v>80</v>
      </c>
      <c r="F140" s="222" t="s">
        <v>471</v>
      </c>
      <c r="G140" s="184"/>
      <c r="H140" s="184"/>
      <c r="I140" s="187"/>
      <c r="J140" s="223">
        <f>BK140</f>
        <v>0</v>
      </c>
      <c r="K140" s="184"/>
      <c r="L140" s="189"/>
      <c r="M140" s="190"/>
      <c r="N140" s="191"/>
      <c r="O140" s="191"/>
      <c r="P140" s="192">
        <f>SUM(P141:P171)</f>
        <v>0</v>
      </c>
      <c r="Q140" s="191"/>
      <c r="R140" s="192">
        <f>SUM(R141:R171)</f>
        <v>59.74589795</v>
      </c>
      <c r="S140" s="191"/>
      <c r="T140" s="193">
        <f>SUM(T141:T171)</f>
        <v>0</v>
      </c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R140" s="194" t="s">
        <v>78</v>
      </c>
      <c r="AT140" s="195" t="s">
        <v>69</v>
      </c>
      <c r="AU140" s="195" t="s">
        <v>78</v>
      </c>
      <c r="AY140" s="194" t="s">
        <v>120</v>
      </c>
      <c r="BK140" s="196">
        <f>SUM(BK141:BK171)</f>
        <v>0</v>
      </c>
    </row>
    <row r="141" s="2" customFormat="1" ht="21.75" customHeight="1">
      <c r="A141" s="38"/>
      <c r="B141" s="39"/>
      <c r="C141" s="197" t="s">
        <v>264</v>
      </c>
      <c r="D141" s="197" t="s">
        <v>121</v>
      </c>
      <c r="E141" s="198" t="s">
        <v>640</v>
      </c>
      <c r="F141" s="199" t="s">
        <v>641</v>
      </c>
      <c r="G141" s="200" t="s">
        <v>267</v>
      </c>
      <c r="H141" s="201">
        <v>12.59</v>
      </c>
      <c r="I141" s="202"/>
      <c r="J141" s="203">
        <f>ROUND(I141*H141,2)</f>
        <v>0</v>
      </c>
      <c r="K141" s="204"/>
      <c r="L141" s="44"/>
      <c r="M141" s="205" t="s">
        <v>19</v>
      </c>
      <c r="N141" s="206" t="s">
        <v>41</v>
      </c>
      <c r="O141" s="84"/>
      <c r="P141" s="207">
        <f>O141*H141</f>
        <v>0</v>
      </c>
      <c r="Q141" s="207">
        <v>2.2563399999999998</v>
      </c>
      <c r="R141" s="207">
        <f>Q141*H141</f>
        <v>28.407320599999998</v>
      </c>
      <c r="S141" s="207">
        <v>0</v>
      </c>
      <c r="T141" s="20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09" t="s">
        <v>119</v>
      </c>
      <c r="AT141" s="209" t="s">
        <v>121</v>
      </c>
      <c r="AU141" s="209" t="s">
        <v>80</v>
      </c>
      <c r="AY141" s="17" t="s">
        <v>120</v>
      </c>
      <c r="BE141" s="210">
        <f>IF(N141="základní",J141,0)</f>
        <v>0</v>
      </c>
      <c r="BF141" s="210">
        <f>IF(N141="snížená",J141,0)</f>
        <v>0</v>
      </c>
      <c r="BG141" s="210">
        <f>IF(N141="zákl. přenesená",J141,0)</f>
        <v>0</v>
      </c>
      <c r="BH141" s="210">
        <f>IF(N141="sníž. přenesená",J141,0)</f>
        <v>0</v>
      </c>
      <c r="BI141" s="210">
        <f>IF(N141="nulová",J141,0)</f>
        <v>0</v>
      </c>
      <c r="BJ141" s="17" t="s">
        <v>78</v>
      </c>
      <c r="BK141" s="210">
        <f>ROUND(I141*H141,2)</f>
        <v>0</v>
      </c>
      <c r="BL141" s="17" t="s">
        <v>119</v>
      </c>
      <c r="BM141" s="209" t="s">
        <v>642</v>
      </c>
    </row>
    <row r="142" s="2" customFormat="1">
      <c r="A142" s="38"/>
      <c r="B142" s="39"/>
      <c r="C142" s="40"/>
      <c r="D142" s="224" t="s">
        <v>192</v>
      </c>
      <c r="E142" s="40"/>
      <c r="F142" s="225" t="s">
        <v>643</v>
      </c>
      <c r="G142" s="40"/>
      <c r="H142" s="40"/>
      <c r="I142" s="226"/>
      <c r="J142" s="40"/>
      <c r="K142" s="40"/>
      <c r="L142" s="44"/>
      <c r="M142" s="227"/>
      <c r="N142" s="228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192</v>
      </c>
      <c r="AU142" s="17" t="s">
        <v>80</v>
      </c>
    </row>
    <row r="143" s="13" customFormat="1">
      <c r="A143" s="13"/>
      <c r="B143" s="229"/>
      <c r="C143" s="230"/>
      <c r="D143" s="231" t="s">
        <v>194</v>
      </c>
      <c r="E143" s="232" t="s">
        <v>19</v>
      </c>
      <c r="F143" s="233" t="s">
        <v>644</v>
      </c>
      <c r="G143" s="230"/>
      <c r="H143" s="234">
        <v>8.6300000000000008</v>
      </c>
      <c r="I143" s="235"/>
      <c r="J143" s="230"/>
      <c r="K143" s="230"/>
      <c r="L143" s="236"/>
      <c r="M143" s="237"/>
      <c r="N143" s="238"/>
      <c r="O143" s="238"/>
      <c r="P143" s="238"/>
      <c r="Q143" s="238"/>
      <c r="R143" s="238"/>
      <c r="S143" s="238"/>
      <c r="T143" s="23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0" t="s">
        <v>194</v>
      </c>
      <c r="AU143" s="240" t="s">
        <v>80</v>
      </c>
      <c r="AV143" s="13" t="s">
        <v>80</v>
      </c>
      <c r="AW143" s="13" t="s">
        <v>32</v>
      </c>
      <c r="AX143" s="13" t="s">
        <v>70</v>
      </c>
      <c r="AY143" s="240" t="s">
        <v>120</v>
      </c>
    </row>
    <row r="144" s="13" customFormat="1">
      <c r="A144" s="13"/>
      <c r="B144" s="229"/>
      <c r="C144" s="230"/>
      <c r="D144" s="231" t="s">
        <v>194</v>
      </c>
      <c r="E144" s="232" t="s">
        <v>19</v>
      </c>
      <c r="F144" s="233" t="s">
        <v>645</v>
      </c>
      <c r="G144" s="230"/>
      <c r="H144" s="234">
        <v>1.8400000000000001</v>
      </c>
      <c r="I144" s="235"/>
      <c r="J144" s="230"/>
      <c r="K144" s="230"/>
      <c r="L144" s="236"/>
      <c r="M144" s="237"/>
      <c r="N144" s="238"/>
      <c r="O144" s="238"/>
      <c r="P144" s="238"/>
      <c r="Q144" s="238"/>
      <c r="R144" s="238"/>
      <c r="S144" s="238"/>
      <c r="T144" s="23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0" t="s">
        <v>194</v>
      </c>
      <c r="AU144" s="240" t="s">
        <v>80</v>
      </c>
      <c r="AV144" s="13" t="s">
        <v>80</v>
      </c>
      <c r="AW144" s="13" t="s">
        <v>32</v>
      </c>
      <c r="AX144" s="13" t="s">
        <v>70</v>
      </c>
      <c r="AY144" s="240" t="s">
        <v>120</v>
      </c>
    </row>
    <row r="145" s="13" customFormat="1">
      <c r="A145" s="13"/>
      <c r="B145" s="229"/>
      <c r="C145" s="230"/>
      <c r="D145" s="231" t="s">
        <v>194</v>
      </c>
      <c r="E145" s="232" t="s">
        <v>19</v>
      </c>
      <c r="F145" s="233" t="s">
        <v>646</v>
      </c>
      <c r="G145" s="230"/>
      <c r="H145" s="234">
        <v>0.62</v>
      </c>
      <c r="I145" s="235"/>
      <c r="J145" s="230"/>
      <c r="K145" s="230"/>
      <c r="L145" s="236"/>
      <c r="M145" s="237"/>
      <c r="N145" s="238"/>
      <c r="O145" s="238"/>
      <c r="P145" s="238"/>
      <c r="Q145" s="238"/>
      <c r="R145" s="238"/>
      <c r="S145" s="238"/>
      <c r="T145" s="23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0" t="s">
        <v>194</v>
      </c>
      <c r="AU145" s="240" t="s">
        <v>80</v>
      </c>
      <c r="AV145" s="13" t="s">
        <v>80</v>
      </c>
      <c r="AW145" s="13" t="s">
        <v>32</v>
      </c>
      <c r="AX145" s="13" t="s">
        <v>70</v>
      </c>
      <c r="AY145" s="240" t="s">
        <v>120</v>
      </c>
    </row>
    <row r="146" s="13" customFormat="1">
      <c r="A146" s="13"/>
      <c r="B146" s="229"/>
      <c r="C146" s="230"/>
      <c r="D146" s="231" t="s">
        <v>194</v>
      </c>
      <c r="E146" s="232" t="s">
        <v>19</v>
      </c>
      <c r="F146" s="233" t="s">
        <v>647</v>
      </c>
      <c r="G146" s="230"/>
      <c r="H146" s="234">
        <v>1.5</v>
      </c>
      <c r="I146" s="235"/>
      <c r="J146" s="230"/>
      <c r="K146" s="230"/>
      <c r="L146" s="236"/>
      <c r="M146" s="237"/>
      <c r="N146" s="238"/>
      <c r="O146" s="238"/>
      <c r="P146" s="238"/>
      <c r="Q146" s="238"/>
      <c r="R146" s="238"/>
      <c r="S146" s="238"/>
      <c r="T146" s="23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0" t="s">
        <v>194</v>
      </c>
      <c r="AU146" s="240" t="s">
        <v>80</v>
      </c>
      <c r="AV146" s="13" t="s">
        <v>80</v>
      </c>
      <c r="AW146" s="13" t="s">
        <v>32</v>
      </c>
      <c r="AX146" s="13" t="s">
        <v>70</v>
      </c>
      <c r="AY146" s="240" t="s">
        <v>120</v>
      </c>
    </row>
    <row r="147" s="14" customFormat="1">
      <c r="A147" s="14"/>
      <c r="B147" s="241"/>
      <c r="C147" s="242"/>
      <c r="D147" s="231" t="s">
        <v>194</v>
      </c>
      <c r="E147" s="243" t="s">
        <v>19</v>
      </c>
      <c r="F147" s="244" t="s">
        <v>278</v>
      </c>
      <c r="G147" s="242"/>
      <c r="H147" s="245">
        <v>12.59</v>
      </c>
      <c r="I147" s="246"/>
      <c r="J147" s="242"/>
      <c r="K147" s="242"/>
      <c r="L147" s="247"/>
      <c r="M147" s="248"/>
      <c r="N147" s="249"/>
      <c r="O147" s="249"/>
      <c r="P147" s="249"/>
      <c r="Q147" s="249"/>
      <c r="R147" s="249"/>
      <c r="S147" s="249"/>
      <c r="T147" s="250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1" t="s">
        <v>194</v>
      </c>
      <c r="AU147" s="251" t="s">
        <v>80</v>
      </c>
      <c r="AV147" s="14" t="s">
        <v>119</v>
      </c>
      <c r="AW147" s="14" t="s">
        <v>32</v>
      </c>
      <c r="AX147" s="14" t="s">
        <v>78</v>
      </c>
      <c r="AY147" s="251" t="s">
        <v>120</v>
      </c>
    </row>
    <row r="148" s="2" customFormat="1" ht="21.75" customHeight="1">
      <c r="A148" s="38"/>
      <c r="B148" s="39"/>
      <c r="C148" s="197" t="s">
        <v>271</v>
      </c>
      <c r="D148" s="197" t="s">
        <v>121</v>
      </c>
      <c r="E148" s="198" t="s">
        <v>648</v>
      </c>
      <c r="F148" s="199" t="s">
        <v>649</v>
      </c>
      <c r="G148" s="200" t="s">
        <v>267</v>
      </c>
      <c r="H148" s="201">
        <v>12.535</v>
      </c>
      <c r="I148" s="202"/>
      <c r="J148" s="203">
        <f>ROUND(I148*H148,2)</f>
        <v>0</v>
      </c>
      <c r="K148" s="204"/>
      <c r="L148" s="44"/>
      <c r="M148" s="205" t="s">
        <v>19</v>
      </c>
      <c r="N148" s="206" t="s">
        <v>41</v>
      </c>
      <c r="O148" s="84"/>
      <c r="P148" s="207">
        <f>O148*H148</f>
        <v>0</v>
      </c>
      <c r="Q148" s="207">
        <v>2.45329</v>
      </c>
      <c r="R148" s="207">
        <f>Q148*H148</f>
        <v>30.751990150000001</v>
      </c>
      <c r="S148" s="207">
        <v>0</v>
      </c>
      <c r="T148" s="20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09" t="s">
        <v>119</v>
      </c>
      <c r="AT148" s="209" t="s">
        <v>121</v>
      </c>
      <c r="AU148" s="209" t="s">
        <v>80</v>
      </c>
      <c r="AY148" s="17" t="s">
        <v>120</v>
      </c>
      <c r="BE148" s="210">
        <f>IF(N148="základní",J148,0)</f>
        <v>0</v>
      </c>
      <c r="BF148" s="210">
        <f>IF(N148="snížená",J148,0)</f>
        <v>0</v>
      </c>
      <c r="BG148" s="210">
        <f>IF(N148="zákl. přenesená",J148,0)</f>
        <v>0</v>
      </c>
      <c r="BH148" s="210">
        <f>IF(N148="sníž. přenesená",J148,0)</f>
        <v>0</v>
      </c>
      <c r="BI148" s="210">
        <f>IF(N148="nulová",J148,0)</f>
        <v>0</v>
      </c>
      <c r="BJ148" s="17" t="s">
        <v>78</v>
      </c>
      <c r="BK148" s="210">
        <f>ROUND(I148*H148,2)</f>
        <v>0</v>
      </c>
      <c r="BL148" s="17" t="s">
        <v>119</v>
      </c>
      <c r="BM148" s="209" t="s">
        <v>650</v>
      </c>
    </row>
    <row r="149" s="2" customFormat="1">
      <c r="A149" s="38"/>
      <c r="B149" s="39"/>
      <c r="C149" s="40"/>
      <c r="D149" s="224" t="s">
        <v>192</v>
      </c>
      <c r="E149" s="40"/>
      <c r="F149" s="225" t="s">
        <v>651</v>
      </c>
      <c r="G149" s="40"/>
      <c r="H149" s="40"/>
      <c r="I149" s="226"/>
      <c r="J149" s="40"/>
      <c r="K149" s="40"/>
      <c r="L149" s="44"/>
      <c r="M149" s="227"/>
      <c r="N149" s="228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192</v>
      </c>
      <c r="AU149" s="17" t="s">
        <v>80</v>
      </c>
    </row>
    <row r="150" s="13" customFormat="1">
      <c r="A150" s="13"/>
      <c r="B150" s="229"/>
      <c r="C150" s="230"/>
      <c r="D150" s="231" t="s">
        <v>194</v>
      </c>
      <c r="E150" s="232" t="s">
        <v>19</v>
      </c>
      <c r="F150" s="233" t="s">
        <v>652</v>
      </c>
      <c r="G150" s="230"/>
      <c r="H150" s="234">
        <v>12.535</v>
      </c>
      <c r="I150" s="235"/>
      <c r="J150" s="230"/>
      <c r="K150" s="230"/>
      <c r="L150" s="236"/>
      <c r="M150" s="237"/>
      <c r="N150" s="238"/>
      <c r="O150" s="238"/>
      <c r="P150" s="238"/>
      <c r="Q150" s="238"/>
      <c r="R150" s="238"/>
      <c r="S150" s="238"/>
      <c r="T150" s="23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0" t="s">
        <v>194</v>
      </c>
      <c r="AU150" s="240" t="s">
        <v>80</v>
      </c>
      <c r="AV150" s="13" t="s">
        <v>80</v>
      </c>
      <c r="AW150" s="13" t="s">
        <v>32</v>
      </c>
      <c r="AX150" s="13" t="s">
        <v>78</v>
      </c>
      <c r="AY150" s="240" t="s">
        <v>120</v>
      </c>
    </row>
    <row r="151" s="2" customFormat="1" ht="16.5" customHeight="1">
      <c r="A151" s="38"/>
      <c r="B151" s="39"/>
      <c r="C151" s="197" t="s">
        <v>279</v>
      </c>
      <c r="D151" s="197" t="s">
        <v>121</v>
      </c>
      <c r="E151" s="198" t="s">
        <v>653</v>
      </c>
      <c r="F151" s="199" t="s">
        <v>654</v>
      </c>
      <c r="G151" s="200" t="s">
        <v>254</v>
      </c>
      <c r="H151" s="201">
        <v>15.895</v>
      </c>
      <c r="I151" s="202"/>
      <c r="J151" s="203">
        <f>ROUND(I151*H151,2)</f>
        <v>0</v>
      </c>
      <c r="K151" s="204"/>
      <c r="L151" s="44"/>
      <c r="M151" s="205" t="s">
        <v>19</v>
      </c>
      <c r="N151" s="206" t="s">
        <v>41</v>
      </c>
      <c r="O151" s="84"/>
      <c r="P151" s="207">
        <f>O151*H151</f>
        <v>0</v>
      </c>
      <c r="Q151" s="207">
        <v>0.00247</v>
      </c>
      <c r="R151" s="207">
        <f>Q151*H151</f>
        <v>0.039260650000000001</v>
      </c>
      <c r="S151" s="207">
        <v>0</v>
      </c>
      <c r="T151" s="20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09" t="s">
        <v>119</v>
      </c>
      <c r="AT151" s="209" t="s">
        <v>121</v>
      </c>
      <c r="AU151" s="209" t="s">
        <v>80</v>
      </c>
      <c r="AY151" s="17" t="s">
        <v>120</v>
      </c>
      <c r="BE151" s="210">
        <f>IF(N151="základní",J151,0)</f>
        <v>0</v>
      </c>
      <c r="BF151" s="210">
        <f>IF(N151="snížená",J151,0)</f>
        <v>0</v>
      </c>
      <c r="BG151" s="210">
        <f>IF(N151="zákl. přenesená",J151,0)</f>
        <v>0</v>
      </c>
      <c r="BH151" s="210">
        <f>IF(N151="sníž. přenesená",J151,0)</f>
        <v>0</v>
      </c>
      <c r="BI151" s="210">
        <f>IF(N151="nulová",J151,0)</f>
        <v>0</v>
      </c>
      <c r="BJ151" s="17" t="s">
        <v>78</v>
      </c>
      <c r="BK151" s="210">
        <f>ROUND(I151*H151,2)</f>
        <v>0</v>
      </c>
      <c r="BL151" s="17" t="s">
        <v>119</v>
      </c>
      <c r="BM151" s="209" t="s">
        <v>655</v>
      </c>
    </row>
    <row r="152" s="2" customFormat="1">
      <c r="A152" s="38"/>
      <c r="B152" s="39"/>
      <c r="C152" s="40"/>
      <c r="D152" s="224" t="s">
        <v>192</v>
      </c>
      <c r="E152" s="40"/>
      <c r="F152" s="225" t="s">
        <v>656</v>
      </c>
      <c r="G152" s="40"/>
      <c r="H152" s="40"/>
      <c r="I152" s="226"/>
      <c r="J152" s="40"/>
      <c r="K152" s="40"/>
      <c r="L152" s="44"/>
      <c r="M152" s="227"/>
      <c r="N152" s="228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192</v>
      </c>
      <c r="AU152" s="17" t="s">
        <v>80</v>
      </c>
    </row>
    <row r="153" s="13" customFormat="1">
      <c r="A153" s="13"/>
      <c r="B153" s="229"/>
      <c r="C153" s="230"/>
      <c r="D153" s="231" t="s">
        <v>194</v>
      </c>
      <c r="E153" s="232" t="s">
        <v>19</v>
      </c>
      <c r="F153" s="233" t="s">
        <v>657</v>
      </c>
      <c r="G153" s="230"/>
      <c r="H153" s="234">
        <v>5.2050000000000001</v>
      </c>
      <c r="I153" s="235"/>
      <c r="J153" s="230"/>
      <c r="K153" s="230"/>
      <c r="L153" s="236"/>
      <c r="M153" s="237"/>
      <c r="N153" s="238"/>
      <c r="O153" s="238"/>
      <c r="P153" s="238"/>
      <c r="Q153" s="238"/>
      <c r="R153" s="238"/>
      <c r="S153" s="238"/>
      <c r="T153" s="23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0" t="s">
        <v>194</v>
      </c>
      <c r="AU153" s="240" t="s">
        <v>80</v>
      </c>
      <c r="AV153" s="13" t="s">
        <v>80</v>
      </c>
      <c r="AW153" s="13" t="s">
        <v>32</v>
      </c>
      <c r="AX153" s="13" t="s">
        <v>70</v>
      </c>
      <c r="AY153" s="240" t="s">
        <v>120</v>
      </c>
    </row>
    <row r="154" s="13" customFormat="1">
      <c r="A154" s="13"/>
      <c r="B154" s="229"/>
      <c r="C154" s="230"/>
      <c r="D154" s="231" t="s">
        <v>194</v>
      </c>
      <c r="E154" s="232" t="s">
        <v>19</v>
      </c>
      <c r="F154" s="233" t="s">
        <v>658</v>
      </c>
      <c r="G154" s="230"/>
      <c r="H154" s="234">
        <v>1.44</v>
      </c>
      <c r="I154" s="235"/>
      <c r="J154" s="230"/>
      <c r="K154" s="230"/>
      <c r="L154" s="236"/>
      <c r="M154" s="237"/>
      <c r="N154" s="238"/>
      <c r="O154" s="238"/>
      <c r="P154" s="238"/>
      <c r="Q154" s="238"/>
      <c r="R154" s="238"/>
      <c r="S154" s="238"/>
      <c r="T154" s="23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0" t="s">
        <v>194</v>
      </c>
      <c r="AU154" s="240" t="s">
        <v>80</v>
      </c>
      <c r="AV154" s="13" t="s">
        <v>80</v>
      </c>
      <c r="AW154" s="13" t="s">
        <v>32</v>
      </c>
      <c r="AX154" s="13" t="s">
        <v>70</v>
      </c>
      <c r="AY154" s="240" t="s">
        <v>120</v>
      </c>
    </row>
    <row r="155" s="13" customFormat="1">
      <c r="A155" s="13"/>
      <c r="B155" s="229"/>
      <c r="C155" s="230"/>
      <c r="D155" s="231" t="s">
        <v>194</v>
      </c>
      <c r="E155" s="232" t="s">
        <v>19</v>
      </c>
      <c r="F155" s="233" t="s">
        <v>659</v>
      </c>
      <c r="G155" s="230"/>
      <c r="H155" s="234">
        <v>3.7999999999999998</v>
      </c>
      <c r="I155" s="235"/>
      <c r="J155" s="230"/>
      <c r="K155" s="230"/>
      <c r="L155" s="236"/>
      <c r="M155" s="237"/>
      <c r="N155" s="238"/>
      <c r="O155" s="238"/>
      <c r="P155" s="238"/>
      <c r="Q155" s="238"/>
      <c r="R155" s="238"/>
      <c r="S155" s="238"/>
      <c r="T155" s="23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0" t="s">
        <v>194</v>
      </c>
      <c r="AU155" s="240" t="s">
        <v>80</v>
      </c>
      <c r="AV155" s="13" t="s">
        <v>80</v>
      </c>
      <c r="AW155" s="13" t="s">
        <v>32</v>
      </c>
      <c r="AX155" s="13" t="s">
        <v>70</v>
      </c>
      <c r="AY155" s="240" t="s">
        <v>120</v>
      </c>
    </row>
    <row r="156" s="13" customFormat="1">
      <c r="A156" s="13"/>
      <c r="B156" s="229"/>
      <c r="C156" s="230"/>
      <c r="D156" s="231" t="s">
        <v>194</v>
      </c>
      <c r="E156" s="232" t="s">
        <v>19</v>
      </c>
      <c r="F156" s="233" t="s">
        <v>660</v>
      </c>
      <c r="G156" s="230"/>
      <c r="H156" s="234">
        <v>5.4500000000000002</v>
      </c>
      <c r="I156" s="235"/>
      <c r="J156" s="230"/>
      <c r="K156" s="230"/>
      <c r="L156" s="236"/>
      <c r="M156" s="237"/>
      <c r="N156" s="238"/>
      <c r="O156" s="238"/>
      <c r="P156" s="238"/>
      <c r="Q156" s="238"/>
      <c r="R156" s="238"/>
      <c r="S156" s="238"/>
      <c r="T156" s="23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0" t="s">
        <v>194</v>
      </c>
      <c r="AU156" s="240" t="s">
        <v>80</v>
      </c>
      <c r="AV156" s="13" t="s">
        <v>80</v>
      </c>
      <c r="AW156" s="13" t="s">
        <v>32</v>
      </c>
      <c r="AX156" s="13" t="s">
        <v>70</v>
      </c>
      <c r="AY156" s="240" t="s">
        <v>120</v>
      </c>
    </row>
    <row r="157" s="14" customFormat="1">
      <c r="A157" s="14"/>
      <c r="B157" s="241"/>
      <c r="C157" s="242"/>
      <c r="D157" s="231" t="s">
        <v>194</v>
      </c>
      <c r="E157" s="243" t="s">
        <v>19</v>
      </c>
      <c r="F157" s="244" t="s">
        <v>278</v>
      </c>
      <c r="G157" s="242"/>
      <c r="H157" s="245">
        <v>15.895</v>
      </c>
      <c r="I157" s="246"/>
      <c r="J157" s="242"/>
      <c r="K157" s="242"/>
      <c r="L157" s="247"/>
      <c r="M157" s="248"/>
      <c r="N157" s="249"/>
      <c r="O157" s="249"/>
      <c r="P157" s="249"/>
      <c r="Q157" s="249"/>
      <c r="R157" s="249"/>
      <c r="S157" s="249"/>
      <c r="T157" s="250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1" t="s">
        <v>194</v>
      </c>
      <c r="AU157" s="251" t="s">
        <v>80</v>
      </c>
      <c r="AV157" s="14" t="s">
        <v>119</v>
      </c>
      <c r="AW157" s="14" t="s">
        <v>32</v>
      </c>
      <c r="AX157" s="14" t="s">
        <v>78</v>
      </c>
      <c r="AY157" s="251" t="s">
        <v>120</v>
      </c>
    </row>
    <row r="158" s="2" customFormat="1" ht="16.5" customHeight="1">
      <c r="A158" s="38"/>
      <c r="B158" s="39"/>
      <c r="C158" s="197" t="s">
        <v>286</v>
      </c>
      <c r="D158" s="197" t="s">
        <v>121</v>
      </c>
      <c r="E158" s="198" t="s">
        <v>661</v>
      </c>
      <c r="F158" s="199" t="s">
        <v>662</v>
      </c>
      <c r="G158" s="200" t="s">
        <v>254</v>
      </c>
      <c r="H158" s="201">
        <v>15.895</v>
      </c>
      <c r="I158" s="202"/>
      <c r="J158" s="203">
        <f>ROUND(I158*H158,2)</f>
        <v>0</v>
      </c>
      <c r="K158" s="204"/>
      <c r="L158" s="44"/>
      <c r="M158" s="205" t="s">
        <v>19</v>
      </c>
      <c r="N158" s="206" t="s">
        <v>41</v>
      </c>
      <c r="O158" s="84"/>
      <c r="P158" s="207">
        <f>O158*H158</f>
        <v>0</v>
      </c>
      <c r="Q158" s="207">
        <v>0</v>
      </c>
      <c r="R158" s="207">
        <f>Q158*H158</f>
        <v>0</v>
      </c>
      <c r="S158" s="207">
        <v>0</v>
      </c>
      <c r="T158" s="20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09" t="s">
        <v>119</v>
      </c>
      <c r="AT158" s="209" t="s">
        <v>121</v>
      </c>
      <c r="AU158" s="209" t="s">
        <v>80</v>
      </c>
      <c r="AY158" s="17" t="s">
        <v>120</v>
      </c>
      <c r="BE158" s="210">
        <f>IF(N158="základní",J158,0)</f>
        <v>0</v>
      </c>
      <c r="BF158" s="210">
        <f>IF(N158="snížená",J158,0)</f>
        <v>0</v>
      </c>
      <c r="BG158" s="210">
        <f>IF(N158="zákl. přenesená",J158,0)</f>
        <v>0</v>
      </c>
      <c r="BH158" s="210">
        <f>IF(N158="sníž. přenesená",J158,0)</f>
        <v>0</v>
      </c>
      <c r="BI158" s="210">
        <f>IF(N158="nulová",J158,0)</f>
        <v>0</v>
      </c>
      <c r="BJ158" s="17" t="s">
        <v>78</v>
      </c>
      <c r="BK158" s="210">
        <f>ROUND(I158*H158,2)</f>
        <v>0</v>
      </c>
      <c r="BL158" s="17" t="s">
        <v>119</v>
      </c>
      <c r="BM158" s="209" t="s">
        <v>663</v>
      </c>
    </row>
    <row r="159" s="2" customFormat="1">
      <c r="A159" s="38"/>
      <c r="B159" s="39"/>
      <c r="C159" s="40"/>
      <c r="D159" s="224" t="s">
        <v>192</v>
      </c>
      <c r="E159" s="40"/>
      <c r="F159" s="225" t="s">
        <v>664</v>
      </c>
      <c r="G159" s="40"/>
      <c r="H159" s="40"/>
      <c r="I159" s="226"/>
      <c r="J159" s="40"/>
      <c r="K159" s="40"/>
      <c r="L159" s="44"/>
      <c r="M159" s="227"/>
      <c r="N159" s="228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192</v>
      </c>
      <c r="AU159" s="17" t="s">
        <v>80</v>
      </c>
    </row>
    <row r="160" s="13" customFormat="1">
      <c r="A160" s="13"/>
      <c r="B160" s="229"/>
      <c r="C160" s="230"/>
      <c r="D160" s="231" t="s">
        <v>194</v>
      </c>
      <c r="E160" s="232" t="s">
        <v>19</v>
      </c>
      <c r="F160" s="233" t="s">
        <v>657</v>
      </c>
      <c r="G160" s="230"/>
      <c r="H160" s="234">
        <v>5.2050000000000001</v>
      </c>
      <c r="I160" s="235"/>
      <c r="J160" s="230"/>
      <c r="K160" s="230"/>
      <c r="L160" s="236"/>
      <c r="M160" s="237"/>
      <c r="N160" s="238"/>
      <c r="O160" s="238"/>
      <c r="P160" s="238"/>
      <c r="Q160" s="238"/>
      <c r="R160" s="238"/>
      <c r="S160" s="238"/>
      <c r="T160" s="23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0" t="s">
        <v>194</v>
      </c>
      <c r="AU160" s="240" t="s">
        <v>80</v>
      </c>
      <c r="AV160" s="13" t="s">
        <v>80</v>
      </c>
      <c r="AW160" s="13" t="s">
        <v>32</v>
      </c>
      <c r="AX160" s="13" t="s">
        <v>70</v>
      </c>
      <c r="AY160" s="240" t="s">
        <v>120</v>
      </c>
    </row>
    <row r="161" s="13" customFormat="1">
      <c r="A161" s="13"/>
      <c r="B161" s="229"/>
      <c r="C161" s="230"/>
      <c r="D161" s="231" t="s">
        <v>194</v>
      </c>
      <c r="E161" s="232" t="s">
        <v>19</v>
      </c>
      <c r="F161" s="233" t="s">
        <v>658</v>
      </c>
      <c r="G161" s="230"/>
      <c r="H161" s="234">
        <v>1.44</v>
      </c>
      <c r="I161" s="235"/>
      <c r="J161" s="230"/>
      <c r="K161" s="230"/>
      <c r="L161" s="236"/>
      <c r="M161" s="237"/>
      <c r="N161" s="238"/>
      <c r="O161" s="238"/>
      <c r="P161" s="238"/>
      <c r="Q161" s="238"/>
      <c r="R161" s="238"/>
      <c r="S161" s="238"/>
      <c r="T161" s="23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0" t="s">
        <v>194</v>
      </c>
      <c r="AU161" s="240" t="s">
        <v>80</v>
      </c>
      <c r="AV161" s="13" t="s">
        <v>80</v>
      </c>
      <c r="AW161" s="13" t="s">
        <v>32</v>
      </c>
      <c r="AX161" s="13" t="s">
        <v>70</v>
      </c>
      <c r="AY161" s="240" t="s">
        <v>120</v>
      </c>
    </row>
    <row r="162" s="13" customFormat="1">
      <c r="A162" s="13"/>
      <c r="B162" s="229"/>
      <c r="C162" s="230"/>
      <c r="D162" s="231" t="s">
        <v>194</v>
      </c>
      <c r="E162" s="232" t="s">
        <v>19</v>
      </c>
      <c r="F162" s="233" t="s">
        <v>659</v>
      </c>
      <c r="G162" s="230"/>
      <c r="H162" s="234">
        <v>3.7999999999999998</v>
      </c>
      <c r="I162" s="235"/>
      <c r="J162" s="230"/>
      <c r="K162" s="230"/>
      <c r="L162" s="236"/>
      <c r="M162" s="237"/>
      <c r="N162" s="238"/>
      <c r="O162" s="238"/>
      <c r="P162" s="238"/>
      <c r="Q162" s="238"/>
      <c r="R162" s="238"/>
      <c r="S162" s="238"/>
      <c r="T162" s="23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0" t="s">
        <v>194</v>
      </c>
      <c r="AU162" s="240" t="s">
        <v>80</v>
      </c>
      <c r="AV162" s="13" t="s">
        <v>80</v>
      </c>
      <c r="AW162" s="13" t="s">
        <v>32</v>
      </c>
      <c r="AX162" s="13" t="s">
        <v>70</v>
      </c>
      <c r="AY162" s="240" t="s">
        <v>120</v>
      </c>
    </row>
    <row r="163" s="13" customFormat="1">
      <c r="A163" s="13"/>
      <c r="B163" s="229"/>
      <c r="C163" s="230"/>
      <c r="D163" s="231" t="s">
        <v>194</v>
      </c>
      <c r="E163" s="232" t="s">
        <v>19</v>
      </c>
      <c r="F163" s="233" t="s">
        <v>660</v>
      </c>
      <c r="G163" s="230"/>
      <c r="H163" s="234">
        <v>5.4500000000000002</v>
      </c>
      <c r="I163" s="235"/>
      <c r="J163" s="230"/>
      <c r="K163" s="230"/>
      <c r="L163" s="236"/>
      <c r="M163" s="237"/>
      <c r="N163" s="238"/>
      <c r="O163" s="238"/>
      <c r="P163" s="238"/>
      <c r="Q163" s="238"/>
      <c r="R163" s="238"/>
      <c r="S163" s="238"/>
      <c r="T163" s="23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0" t="s">
        <v>194</v>
      </c>
      <c r="AU163" s="240" t="s">
        <v>80</v>
      </c>
      <c r="AV163" s="13" t="s">
        <v>80</v>
      </c>
      <c r="AW163" s="13" t="s">
        <v>32</v>
      </c>
      <c r="AX163" s="13" t="s">
        <v>70</v>
      </c>
      <c r="AY163" s="240" t="s">
        <v>120</v>
      </c>
    </row>
    <row r="164" s="14" customFormat="1">
      <c r="A164" s="14"/>
      <c r="B164" s="241"/>
      <c r="C164" s="242"/>
      <c r="D164" s="231" t="s">
        <v>194</v>
      </c>
      <c r="E164" s="243" t="s">
        <v>19</v>
      </c>
      <c r="F164" s="244" t="s">
        <v>278</v>
      </c>
      <c r="G164" s="242"/>
      <c r="H164" s="245">
        <v>15.895</v>
      </c>
      <c r="I164" s="246"/>
      <c r="J164" s="242"/>
      <c r="K164" s="242"/>
      <c r="L164" s="247"/>
      <c r="M164" s="248"/>
      <c r="N164" s="249"/>
      <c r="O164" s="249"/>
      <c r="P164" s="249"/>
      <c r="Q164" s="249"/>
      <c r="R164" s="249"/>
      <c r="S164" s="249"/>
      <c r="T164" s="250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1" t="s">
        <v>194</v>
      </c>
      <c r="AU164" s="251" t="s">
        <v>80</v>
      </c>
      <c r="AV164" s="14" t="s">
        <v>119</v>
      </c>
      <c r="AW164" s="14" t="s">
        <v>32</v>
      </c>
      <c r="AX164" s="14" t="s">
        <v>78</v>
      </c>
      <c r="AY164" s="251" t="s">
        <v>120</v>
      </c>
    </row>
    <row r="165" s="2" customFormat="1" ht="16.5" customHeight="1">
      <c r="A165" s="38"/>
      <c r="B165" s="39"/>
      <c r="C165" s="197" t="s">
        <v>7</v>
      </c>
      <c r="D165" s="197" t="s">
        <v>121</v>
      </c>
      <c r="E165" s="198" t="s">
        <v>665</v>
      </c>
      <c r="F165" s="199" t="s">
        <v>666</v>
      </c>
      <c r="G165" s="200" t="s">
        <v>314</v>
      </c>
      <c r="H165" s="201">
        <v>0.51500000000000001</v>
      </c>
      <c r="I165" s="202"/>
      <c r="J165" s="203">
        <f>ROUND(I165*H165,2)</f>
        <v>0</v>
      </c>
      <c r="K165" s="204"/>
      <c r="L165" s="44"/>
      <c r="M165" s="205" t="s">
        <v>19</v>
      </c>
      <c r="N165" s="206" t="s">
        <v>41</v>
      </c>
      <c r="O165" s="84"/>
      <c r="P165" s="207">
        <f>O165*H165</f>
        <v>0</v>
      </c>
      <c r="Q165" s="207">
        <v>1.06277</v>
      </c>
      <c r="R165" s="207">
        <f>Q165*H165</f>
        <v>0.54732654999999997</v>
      </c>
      <c r="S165" s="207">
        <v>0</v>
      </c>
      <c r="T165" s="20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09" t="s">
        <v>119</v>
      </c>
      <c r="AT165" s="209" t="s">
        <v>121</v>
      </c>
      <c r="AU165" s="209" t="s">
        <v>80</v>
      </c>
      <c r="AY165" s="17" t="s">
        <v>120</v>
      </c>
      <c r="BE165" s="210">
        <f>IF(N165="základní",J165,0)</f>
        <v>0</v>
      </c>
      <c r="BF165" s="210">
        <f>IF(N165="snížená",J165,0)</f>
        <v>0</v>
      </c>
      <c r="BG165" s="210">
        <f>IF(N165="zákl. přenesená",J165,0)</f>
        <v>0</v>
      </c>
      <c r="BH165" s="210">
        <f>IF(N165="sníž. přenesená",J165,0)</f>
        <v>0</v>
      </c>
      <c r="BI165" s="210">
        <f>IF(N165="nulová",J165,0)</f>
        <v>0</v>
      </c>
      <c r="BJ165" s="17" t="s">
        <v>78</v>
      </c>
      <c r="BK165" s="210">
        <f>ROUND(I165*H165,2)</f>
        <v>0</v>
      </c>
      <c r="BL165" s="17" t="s">
        <v>119</v>
      </c>
      <c r="BM165" s="209" t="s">
        <v>667</v>
      </c>
    </row>
    <row r="166" s="2" customFormat="1">
      <c r="A166" s="38"/>
      <c r="B166" s="39"/>
      <c r="C166" s="40"/>
      <c r="D166" s="224" t="s">
        <v>192</v>
      </c>
      <c r="E166" s="40"/>
      <c r="F166" s="225" t="s">
        <v>668</v>
      </c>
      <c r="G166" s="40"/>
      <c r="H166" s="40"/>
      <c r="I166" s="226"/>
      <c r="J166" s="40"/>
      <c r="K166" s="40"/>
      <c r="L166" s="44"/>
      <c r="M166" s="227"/>
      <c r="N166" s="228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192</v>
      </c>
      <c r="AU166" s="17" t="s">
        <v>80</v>
      </c>
    </row>
    <row r="167" s="13" customFormat="1">
      <c r="A167" s="13"/>
      <c r="B167" s="229"/>
      <c r="C167" s="230"/>
      <c r="D167" s="231" t="s">
        <v>194</v>
      </c>
      <c r="E167" s="232" t="s">
        <v>19</v>
      </c>
      <c r="F167" s="233" t="s">
        <v>669</v>
      </c>
      <c r="G167" s="230"/>
      <c r="H167" s="234">
        <v>0.17799999999999999</v>
      </c>
      <c r="I167" s="235"/>
      <c r="J167" s="230"/>
      <c r="K167" s="230"/>
      <c r="L167" s="236"/>
      <c r="M167" s="237"/>
      <c r="N167" s="238"/>
      <c r="O167" s="238"/>
      <c r="P167" s="238"/>
      <c r="Q167" s="238"/>
      <c r="R167" s="238"/>
      <c r="S167" s="238"/>
      <c r="T167" s="23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0" t="s">
        <v>194</v>
      </c>
      <c r="AU167" s="240" t="s">
        <v>80</v>
      </c>
      <c r="AV167" s="13" t="s">
        <v>80</v>
      </c>
      <c r="AW167" s="13" t="s">
        <v>32</v>
      </c>
      <c r="AX167" s="13" t="s">
        <v>70</v>
      </c>
      <c r="AY167" s="240" t="s">
        <v>120</v>
      </c>
    </row>
    <row r="168" s="13" customFormat="1">
      <c r="A168" s="13"/>
      <c r="B168" s="229"/>
      <c r="C168" s="230"/>
      <c r="D168" s="231" t="s">
        <v>194</v>
      </c>
      <c r="E168" s="232" t="s">
        <v>19</v>
      </c>
      <c r="F168" s="233" t="s">
        <v>670</v>
      </c>
      <c r="G168" s="230"/>
      <c r="H168" s="234">
        <v>0.017000000000000001</v>
      </c>
      <c r="I168" s="235"/>
      <c r="J168" s="230"/>
      <c r="K168" s="230"/>
      <c r="L168" s="236"/>
      <c r="M168" s="237"/>
      <c r="N168" s="238"/>
      <c r="O168" s="238"/>
      <c r="P168" s="238"/>
      <c r="Q168" s="238"/>
      <c r="R168" s="238"/>
      <c r="S168" s="238"/>
      <c r="T168" s="23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0" t="s">
        <v>194</v>
      </c>
      <c r="AU168" s="240" t="s">
        <v>80</v>
      </c>
      <c r="AV168" s="13" t="s">
        <v>80</v>
      </c>
      <c r="AW168" s="13" t="s">
        <v>32</v>
      </c>
      <c r="AX168" s="13" t="s">
        <v>70</v>
      </c>
      <c r="AY168" s="240" t="s">
        <v>120</v>
      </c>
    </row>
    <row r="169" s="13" customFormat="1">
      <c r="A169" s="13"/>
      <c r="B169" s="229"/>
      <c r="C169" s="230"/>
      <c r="D169" s="231" t="s">
        <v>194</v>
      </c>
      <c r="E169" s="232" t="s">
        <v>19</v>
      </c>
      <c r="F169" s="233" t="s">
        <v>671</v>
      </c>
      <c r="G169" s="230"/>
      <c r="H169" s="234">
        <v>0.043999999999999997</v>
      </c>
      <c r="I169" s="235"/>
      <c r="J169" s="230"/>
      <c r="K169" s="230"/>
      <c r="L169" s="236"/>
      <c r="M169" s="237"/>
      <c r="N169" s="238"/>
      <c r="O169" s="238"/>
      <c r="P169" s="238"/>
      <c r="Q169" s="238"/>
      <c r="R169" s="238"/>
      <c r="S169" s="238"/>
      <c r="T169" s="23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0" t="s">
        <v>194</v>
      </c>
      <c r="AU169" s="240" t="s">
        <v>80</v>
      </c>
      <c r="AV169" s="13" t="s">
        <v>80</v>
      </c>
      <c r="AW169" s="13" t="s">
        <v>32</v>
      </c>
      <c r="AX169" s="13" t="s">
        <v>70</v>
      </c>
      <c r="AY169" s="240" t="s">
        <v>120</v>
      </c>
    </row>
    <row r="170" s="13" customFormat="1">
      <c r="A170" s="13"/>
      <c r="B170" s="229"/>
      <c r="C170" s="230"/>
      <c r="D170" s="231" t="s">
        <v>194</v>
      </c>
      <c r="E170" s="232" t="s">
        <v>19</v>
      </c>
      <c r="F170" s="233" t="s">
        <v>672</v>
      </c>
      <c r="G170" s="230"/>
      <c r="H170" s="234">
        <v>0.27600000000000002</v>
      </c>
      <c r="I170" s="235"/>
      <c r="J170" s="230"/>
      <c r="K170" s="230"/>
      <c r="L170" s="236"/>
      <c r="M170" s="237"/>
      <c r="N170" s="238"/>
      <c r="O170" s="238"/>
      <c r="P170" s="238"/>
      <c r="Q170" s="238"/>
      <c r="R170" s="238"/>
      <c r="S170" s="238"/>
      <c r="T170" s="23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0" t="s">
        <v>194</v>
      </c>
      <c r="AU170" s="240" t="s">
        <v>80</v>
      </c>
      <c r="AV170" s="13" t="s">
        <v>80</v>
      </c>
      <c r="AW170" s="13" t="s">
        <v>32</v>
      </c>
      <c r="AX170" s="13" t="s">
        <v>70</v>
      </c>
      <c r="AY170" s="240" t="s">
        <v>120</v>
      </c>
    </row>
    <row r="171" s="14" customFormat="1">
      <c r="A171" s="14"/>
      <c r="B171" s="241"/>
      <c r="C171" s="242"/>
      <c r="D171" s="231" t="s">
        <v>194</v>
      </c>
      <c r="E171" s="243" t="s">
        <v>19</v>
      </c>
      <c r="F171" s="244" t="s">
        <v>278</v>
      </c>
      <c r="G171" s="242"/>
      <c r="H171" s="245">
        <v>0.51500000000000001</v>
      </c>
      <c r="I171" s="246"/>
      <c r="J171" s="242"/>
      <c r="K171" s="242"/>
      <c r="L171" s="247"/>
      <c r="M171" s="248"/>
      <c r="N171" s="249"/>
      <c r="O171" s="249"/>
      <c r="P171" s="249"/>
      <c r="Q171" s="249"/>
      <c r="R171" s="249"/>
      <c r="S171" s="249"/>
      <c r="T171" s="250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1" t="s">
        <v>194</v>
      </c>
      <c r="AU171" s="251" t="s">
        <v>80</v>
      </c>
      <c r="AV171" s="14" t="s">
        <v>119</v>
      </c>
      <c r="AW171" s="14" t="s">
        <v>32</v>
      </c>
      <c r="AX171" s="14" t="s">
        <v>78</v>
      </c>
      <c r="AY171" s="251" t="s">
        <v>120</v>
      </c>
    </row>
    <row r="172" s="11" customFormat="1" ht="22.8" customHeight="1">
      <c r="A172" s="11"/>
      <c r="B172" s="183"/>
      <c r="C172" s="184"/>
      <c r="D172" s="185" t="s">
        <v>69</v>
      </c>
      <c r="E172" s="222" t="s">
        <v>130</v>
      </c>
      <c r="F172" s="222" t="s">
        <v>673</v>
      </c>
      <c r="G172" s="184"/>
      <c r="H172" s="184"/>
      <c r="I172" s="187"/>
      <c r="J172" s="223">
        <f>BK172</f>
        <v>0</v>
      </c>
      <c r="K172" s="184"/>
      <c r="L172" s="189"/>
      <c r="M172" s="190"/>
      <c r="N172" s="191"/>
      <c r="O172" s="191"/>
      <c r="P172" s="192">
        <f>SUM(P173:P252)</f>
        <v>0</v>
      </c>
      <c r="Q172" s="191"/>
      <c r="R172" s="192">
        <f>SUM(R173:R252)</f>
        <v>71.816078520000005</v>
      </c>
      <c r="S172" s="191"/>
      <c r="T172" s="193">
        <f>SUM(T173:T252)</f>
        <v>0</v>
      </c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R172" s="194" t="s">
        <v>78</v>
      </c>
      <c r="AT172" s="195" t="s">
        <v>69</v>
      </c>
      <c r="AU172" s="195" t="s">
        <v>78</v>
      </c>
      <c r="AY172" s="194" t="s">
        <v>120</v>
      </c>
      <c r="BK172" s="196">
        <f>SUM(BK173:BK252)</f>
        <v>0</v>
      </c>
    </row>
    <row r="173" s="2" customFormat="1" ht="16.5" customHeight="1">
      <c r="A173" s="38"/>
      <c r="B173" s="39"/>
      <c r="C173" s="197" t="s">
        <v>297</v>
      </c>
      <c r="D173" s="197" t="s">
        <v>121</v>
      </c>
      <c r="E173" s="198" t="s">
        <v>674</v>
      </c>
      <c r="F173" s="199" t="s">
        <v>675</v>
      </c>
      <c r="G173" s="200" t="s">
        <v>267</v>
      </c>
      <c r="H173" s="201">
        <v>1.3200000000000001</v>
      </c>
      <c r="I173" s="202"/>
      <c r="J173" s="203">
        <f>ROUND(I173*H173,2)</f>
        <v>0</v>
      </c>
      <c r="K173" s="204"/>
      <c r="L173" s="44"/>
      <c r="M173" s="205" t="s">
        <v>19</v>
      </c>
      <c r="N173" s="206" t="s">
        <v>41</v>
      </c>
      <c r="O173" s="84"/>
      <c r="P173" s="207">
        <f>O173*H173</f>
        <v>0</v>
      </c>
      <c r="Q173" s="207">
        <v>2.4705699999999999</v>
      </c>
      <c r="R173" s="207">
        <f>Q173*H173</f>
        <v>3.2611524000000003</v>
      </c>
      <c r="S173" s="207">
        <v>0</v>
      </c>
      <c r="T173" s="20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09" t="s">
        <v>119</v>
      </c>
      <c r="AT173" s="209" t="s">
        <v>121</v>
      </c>
      <c r="AU173" s="209" t="s">
        <v>80</v>
      </c>
      <c r="AY173" s="17" t="s">
        <v>120</v>
      </c>
      <c r="BE173" s="210">
        <f>IF(N173="základní",J173,0)</f>
        <v>0</v>
      </c>
      <c r="BF173" s="210">
        <f>IF(N173="snížená",J173,0)</f>
        <v>0</v>
      </c>
      <c r="BG173" s="210">
        <f>IF(N173="zákl. přenesená",J173,0)</f>
        <v>0</v>
      </c>
      <c r="BH173" s="210">
        <f>IF(N173="sníž. přenesená",J173,0)</f>
        <v>0</v>
      </c>
      <c r="BI173" s="210">
        <f>IF(N173="nulová",J173,0)</f>
        <v>0</v>
      </c>
      <c r="BJ173" s="17" t="s">
        <v>78</v>
      </c>
      <c r="BK173" s="210">
        <f>ROUND(I173*H173,2)</f>
        <v>0</v>
      </c>
      <c r="BL173" s="17" t="s">
        <v>119</v>
      </c>
      <c r="BM173" s="209" t="s">
        <v>676</v>
      </c>
    </row>
    <row r="174" s="2" customFormat="1">
      <c r="A174" s="38"/>
      <c r="B174" s="39"/>
      <c r="C174" s="40"/>
      <c r="D174" s="224" t="s">
        <v>192</v>
      </c>
      <c r="E174" s="40"/>
      <c r="F174" s="225" t="s">
        <v>677</v>
      </c>
      <c r="G174" s="40"/>
      <c r="H174" s="40"/>
      <c r="I174" s="226"/>
      <c r="J174" s="40"/>
      <c r="K174" s="40"/>
      <c r="L174" s="44"/>
      <c r="M174" s="227"/>
      <c r="N174" s="228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192</v>
      </c>
      <c r="AU174" s="17" t="s">
        <v>80</v>
      </c>
    </row>
    <row r="175" s="13" customFormat="1">
      <c r="A175" s="13"/>
      <c r="B175" s="229"/>
      <c r="C175" s="230"/>
      <c r="D175" s="231" t="s">
        <v>194</v>
      </c>
      <c r="E175" s="232" t="s">
        <v>19</v>
      </c>
      <c r="F175" s="233" t="s">
        <v>678</v>
      </c>
      <c r="G175" s="230"/>
      <c r="H175" s="234">
        <v>0.372</v>
      </c>
      <c r="I175" s="235"/>
      <c r="J175" s="230"/>
      <c r="K175" s="230"/>
      <c r="L175" s="236"/>
      <c r="M175" s="237"/>
      <c r="N175" s="238"/>
      <c r="O175" s="238"/>
      <c r="P175" s="238"/>
      <c r="Q175" s="238"/>
      <c r="R175" s="238"/>
      <c r="S175" s="238"/>
      <c r="T175" s="23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0" t="s">
        <v>194</v>
      </c>
      <c r="AU175" s="240" t="s">
        <v>80</v>
      </c>
      <c r="AV175" s="13" t="s">
        <v>80</v>
      </c>
      <c r="AW175" s="13" t="s">
        <v>32</v>
      </c>
      <c r="AX175" s="13" t="s">
        <v>70</v>
      </c>
      <c r="AY175" s="240" t="s">
        <v>120</v>
      </c>
    </row>
    <row r="176" s="13" customFormat="1">
      <c r="A176" s="13"/>
      <c r="B176" s="229"/>
      <c r="C176" s="230"/>
      <c r="D176" s="231" t="s">
        <v>194</v>
      </c>
      <c r="E176" s="232" t="s">
        <v>19</v>
      </c>
      <c r="F176" s="233" t="s">
        <v>679</v>
      </c>
      <c r="G176" s="230"/>
      <c r="H176" s="234">
        <v>0.372</v>
      </c>
      <c r="I176" s="235"/>
      <c r="J176" s="230"/>
      <c r="K176" s="230"/>
      <c r="L176" s="236"/>
      <c r="M176" s="237"/>
      <c r="N176" s="238"/>
      <c r="O176" s="238"/>
      <c r="P176" s="238"/>
      <c r="Q176" s="238"/>
      <c r="R176" s="238"/>
      <c r="S176" s="238"/>
      <c r="T176" s="23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0" t="s">
        <v>194</v>
      </c>
      <c r="AU176" s="240" t="s">
        <v>80</v>
      </c>
      <c r="AV176" s="13" t="s">
        <v>80</v>
      </c>
      <c r="AW176" s="13" t="s">
        <v>32</v>
      </c>
      <c r="AX176" s="13" t="s">
        <v>70</v>
      </c>
      <c r="AY176" s="240" t="s">
        <v>120</v>
      </c>
    </row>
    <row r="177" s="13" customFormat="1">
      <c r="A177" s="13"/>
      <c r="B177" s="229"/>
      <c r="C177" s="230"/>
      <c r="D177" s="231" t="s">
        <v>194</v>
      </c>
      <c r="E177" s="232" t="s">
        <v>19</v>
      </c>
      <c r="F177" s="233" t="s">
        <v>680</v>
      </c>
      <c r="G177" s="230"/>
      <c r="H177" s="234">
        <v>0.57599999999999996</v>
      </c>
      <c r="I177" s="235"/>
      <c r="J177" s="230"/>
      <c r="K177" s="230"/>
      <c r="L177" s="236"/>
      <c r="M177" s="237"/>
      <c r="N177" s="238"/>
      <c r="O177" s="238"/>
      <c r="P177" s="238"/>
      <c r="Q177" s="238"/>
      <c r="R177" s="238"/>
      <c r="S177" s="238"/>
      <c r="T177" s="23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0" t="s">
        <v>194</v>
      </c>
      <c r="AU177" s="240" t="s">
        <v>80</v>
      </c>
      <c r="AV177" s="13" t="s">
        <v>80</v>
      </c>
      <c r="AW177" s="13" t="s">
        <v>32</v>
      </c>
      <c r="AX177" s="13" t="s">
        <v>70</v>
      </c>
      <c r="AY177" s="240" t="s">
        <v>120</v>
      </c>
    </row>
    <row r="178" s="14" customFormat="1">
      <c r="A178" s="14"/>
      <c r="B178" s="241"/>
      <c r="C178" s="242"/>
      <c r="D178" s="231" t="s">
        <v>194</v>
      </c>
      <c r="E178" s="243" t="s">
        <v>19</v>
      </c>
      <c r="F178" s="244" t="s">
        <v>278</v>
      </c>
      <c r="G178" s="242"/>
      <c r="H178" s="245">
        <v>1.3200000000000001</v>
      </c>
      <c r="I178" s="246"/>
      <c r="J178" s="242"/>
      <c r="K178" s="242"/>
      <c r="L178" s="247"/>
      <c r="M178" s="248"/>
      <c r="N178" s="249"/>
      <c r="O178" s="249"/>
      <c r="P178" s="249"/>
      <c r="Q178" s="249"/>
      <c r="R178" s="249"/>
      <c r="S178" s="249"/>
      <c r="T178" s="250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1" t="s">
        <v>194</v>
      </c>
      <c r="AU178" s="251" t="s">
        <v>80</v>
      </c>
      <c r="AV178" s="14" t="s">
        <v>119</v>
      </c>
      <c r="AW178" s="14" t="s">
        <v>32</v>
      </c>
      <c r="AX178" s="14" t="s">
        <v>78</v>
      </c>
      <c r="AY178" s="251" t="s">
        <v>120</v>
      </c>
    </row>
    <row r="179" s="2" customFormat="1" ht="37.8" customHeight="1">
      <c r="A179" s="38"/>
      <c r="B179" s="39"/>
      <c r="C179" s="197" t="s">
        <v>304</v>
      </c>
      <c r="D179" s="197" t="s">
        <v>121</v>
      </c>
      <c r="E179" s="198" t="s">
        <v>681</v>
      </c>
      <c r="F179" s="199" t="s">
        <v>682</v>
      </c>
      <c r="G179" s="200" t="s">
        <v>254</v>
      </c>
      <c r="H179" s="201">
        <v>13.119999999999999</v>
      </c>
      <c r="I179" s="202"/>
      <c r="J179" s="203">
        <f>ROUND(I179*H179,2)</f>
        <v>0</v>
      </c>
      <c r="K179" s="204"/>
      <c r="L179" s="44"/>
      <c r="M179" s="205" t="s">
        <v>19</v>
      </c>
      <c r="N179" s="206" t="s">
        <v>41</v>
      </c>
      <c r="O179" s="84"/>
      <c r="P179" s="207">
        <f>O179*H179</f>
        <v>0</v>
      </c>
      <c r="Q179" s="207">
        <v>0.01214</v>
      </c>
      <c r="R179" s="207">
        <f>Q179*H179</f>
        <v>0.1592768</v>
      </c>
      <c r="S179" s="207">
        <v>0</v>
      </c>
      <c r="T179" s="208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09" t="s">
        <v>119</v>
      </c>
      <c r="AT179" s="209" t="s">
        <v>121</v>
      </c>
      <c r="AU179" s="209" t="s">
        <v>80</v>
      </c>
      <c r="AY179" s="17" t="s">
        <v>120</v>
      </c>
      <c r="BE179" s="210">
        <f>IF(N179="základní",J179,0)</f>
        <v>0</v>
      </c>
      <c r="BF179" s="210">
        <f>IF(N179="snížená",J179,0)</f>
        <v>0</v>
      </c>
      <c r="BG179" s="210">
        <f>IF(N179="zákl. přenesená",J179,0)</f>
        <v>0</v>
      </c>
      <c r="BH179" s="210">
        <f>IF(N179="sníž. přenesená",J179,0)</f>
        <v>0</v>
      </c>
      <c r="BI179" s="210">
        <f>IF(N179="nulová",J179,0)</f>
        <v>0</v>
      </c>
      <c r="BJ179" s="17" t="s">
        <v>78</v>
      </c>
      <c r="BK179" s="210">
        <f>ROUND(I179*H179,2)</f>
        <v>0</v>
      </c>
      <c r="BL179" s="17" t="s">
        <v>119</v>
      </c>
      <c r="BM179" s="209" t="s">
        <v>683</v>
      </c>
    </row>
    <row r="180" s="2" customFormat="1">
      <c r="A180" s="38"/>
      <c r="B180" s="39"/>
      <c r="C180" s="40"/>
      <c r="D180" s="224" t="s">
        <v>192</v>
      </c>
      <c r="E180" s="40"/>
      <c r="F180" s="225" t="s">
        <v>684</v>
      </c>
      <c r="G180" s="40"/>
      <c r="H180" s="40"/>
      <c r="I180" s="226"/>
      <c r="J180" s="40"/>
      <c r="K180" s="40"/>
      <c r="L180" s="44"/>
      <c r="M180" s="227"/>
      <c r="N180" s="228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192</v>
      </c>
      <c r="AU180" s="17" t="s">
        <v>80</v>
      </c>
    </row>
    <row r="181" s="13" customFormat="1">
      <c r="A181" s="13"/>
      <c r="B181" s="229"/>
      <c r="C181" s="230"/>
      <c r="D181" s="231" t="s">
        <v>194</v>
      </c>
      <c r="E181" s="232" t="s">
        <v>19</v>
      </c>
      <c r="F181" s="233" t="s">
        <v>685</v>
      </c>
      <c r="G181" s="230"/>
      <c r="H181" s="234">
        <v>2.7200000000000002</v>
      </c>
      <c r="I181" s="235"/>
      <c r="J181" s="230"/>
      <c r="K181" s="230"/>
      <c r="L181" s="236"/>
      <c r="M181" s="237"/>
      <c r="N181" s="238"/>
      <c r="O181" s="238"/>
      <c r="P181" s="238"/>
      <c r="Q181" s="238"/>
      <c r="R181" s="238"/>
      <c r="S181" s="238"/>
      <c r="T181" s="23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0" t="s">
        <v>194</v>
      </c>
      <c r="AU181" s="240" t="s">
        <v>80</v>
      </c>
      <c r="AV181" s="13" t="s">
        <v>80</v>
      </c>
      <c r="AW181" s="13" t="s">
        <v>32</v>
      </c>
      <c r="AX181" s="13" t="s">
        <v>70</v>
      </c>
      <c r="AY181" s="240" t="s">
        <v>120</v>
      </c>
    </row>
    <row r="182" s="13" customFormat="1">
      <c r="A182" s="13"/>
      <c r="B182" s="229"/>
      <c r="C182" s="230"/>
      <c r="D182" s="231" t="s">
        <v>194</v>
      </c>
      <c r="E182" s="232" t="s">
        <v>19</v>
      </c>
      <c r="F182" s="233" t="s">
        <v>686</v>
      </c>
      <c r="G182" s="230"/>
      <c r="H182" s="234">
        <v>2.7200000000000002</v>
      </c>
      <c r="I182" s="235"/>
      <c r="J182" s="230"/>
      <c r="K182" s="230"/>
      <c r="L182" s="236"/>
      <c r="M182" s="237"/>
      <c r="N182" s="238"/>
      <c r="O182" s="238"/>
      <c r="P182" s="238"/>
      <c r="Q182" s="238"/>
      <c r="R182" s="238"/>
      <c r="S182" s="238"/>
      <c r="T182" s="23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0" t="s">
        <v>194</v>
      </c>
      <c r="AU182" s="240" t="s">
        <v>80</v>
      </c>
      <c r="AV182" s="13" t="s">
        <v>80</v>
      </c>
      <c r="AW182" s="13" t="s">
        <v>32</v>
      </c>
      <c r="AX182" s="13" t="s">
        <v>70</v>
      </c>
      <c r="AY182" s="240" t="s">
        <v>120</v>
      </c>
    </row>
    <row r="183" s="13" customFormat="1">
      <c r="A183" s="13"/>
      <c r="B183" s="229"/>
      <c r="C183" s="230"/>
      <c r="D183" s="231" t="s">
        <v>194</v>
      </c>
      <c r="E183" s="232" t="s">
        <v>19</v>
      </c>
      <c r="F183" s="233" t="s">
        <v>687</v>
      </c>
      <c r="G183" s="230"/>
      <c r="H183" s="234">
        <v>7.6799999999999997</v>
      </c>
      <c r="I183" s="235"/>
      <c r="J183" s="230"/>
      <c r="K183" s="230"/>
      <c r="L183" s="236"/>
      <c r="M183" s="237"/>
      <c r="N183" s="238"/>
      <c r="O183" s="238"/>
      <c r="P183" s="238"/>
      <c r="Q183" s="238"/>
      <c r="R183" s="238"/>
      <c r="S183" s="238"/>
      <c r="T183" s="23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0" t="s">
        <v>194</v>
      </c>
      <c r="AU183" s="240" t="s">
        <v>80</v>
      </c>
      <c r="AV183" s="13" t="s">
        <v>80</v>
      </c>
      <c r="AW183" s="13" t="s">
        <v>32</v>
      </c>
      <c r="AX183" s="13" t="s">
        <v>70</v>
      </c>
      <c r="AY183" s="240" t="s">
        <v>120</v>
      </c>
    </row>
    <row r="184" s="14" customFormat="1">
      <c r="A184" s="14"/>
      <c r="B184" s="241"/>
      <c r="C184" s="242"/>
      <c r="D184" s="231" t="s">
        <v>194</v>
      </c>
      <c r="E184" s="243" t="s">
        <v>19</v>
      </c>
      <c r="F184" s="244" t="s">
        <v>278</v>
      </c>
      <c r="G184" s="242"/>
      <c r="H184" s="245">
        <v>13.119999999999999</v>
      </c>
      <c r="I184" s="246"/>
      <c r="J184" s="242"/>
      <c r="K184" s="242"/>
      <c r="L184" s="247"/>
      <c r="M184" s="248"/>
      <c r="N184" s="249"/>
      <c r="O184" s="249"/>
      <c r="P184" s="249"/>
      <c r="Q184" s="249"/>
      <c r="R184" s="249"/>
      <c r="S184" s="249"/>
      <c r="T184" s="250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1" t="s">
        <v>194</v>
      </c>
      <c r="AU184" s="251" t="s">
        <v>80</v>
      </c>
      <c r="AV184" s="14" t="s">
        <v>119</v>
      </c>
      <c r="AW184" s="14" t="s">
        <v>32</v>
      </c>
      <c r="AX184" s="14" t="s">
        <v>78</v>
      </c>
      <c r="AY184" s="251" t="s">
        <v>120</v>
      </c>
    </row>
    <row r="185" s="2" customFormat="1" ht="37.8" customHeight="1">
      <c r="A185" s="38"/>
      <c r="B185" s="39"/>
      <c r="C185" s="197" t="s">
        <v>311</v>
      </c>
      <c r="D185" s="197" t="s">
        <v>121</v>
      </c>
      <c r="E185" s="198" t="s">
        <v>688</v>
      </c>
      <c r="F185" s="199" t="s">
        <v>689</v>
      </c>
      <c r="G185" s="200" t="s">
        <v>254</v>
      </c>
      <c r="H185" s="201">
        <v>13.119999999999999</v>
      </c>
      <c r="I185" s="202"/>
      <c r="J185" s="203">
        <f>ROUND(I185*H185,2)</f>
        <v>0</v>
      </c>
      <c r="K185" s="204"/>
      <c r="L185" s="44"/>
      <c r="M185" s="205" t="s">
        <v>19</v>
      </c>
      <c r="N185" s="206" t="s">
        <v>41</v>
      </c>
      <c r="O185" s="84"/>
      <c r="P185" s="207">
        <f>O185*H185</f>
        <v>0</v>
      </c>
      <c r="Q185" s="207">
        <v>0</v>
      </c>
      <c r="R185" s="207">
        <f>Q185*H185</f>
        <v>0</v>
      </c>
      <c r="S185" s="207">
        <v>0</v>
      </c>
      <c r="T185" s="208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09" t="s">
        <v>119</v>
      </c>
      <c r="AT185" s="209" t="s">
        <v>121</v>
      </c>
      <c r="AU185" s="209" t="s">
        <v>80</v>
      </c>
      <c r="AY185" s="17" t="s">
        <v>120</v>
      </c>
      <c r="BE185" s="210">
        <f>IF(N185="základní",J185,0)</f>
        <v>0</v>
      </c>
      <c r="BF185" s="210">
        <f>IF(N185="snížená",J185,0)</f>
        <v>0</v>
      </c>
      <c r="BG185" s="210">
        <f>IF(N185="zákl. přenesená",J185,0)</f>
        <v>0</v>
      </c>
      <c r="BH185" s="210">
        <f>IF(N185="sníž. přenesená",J185,0)</f>
        <v>0</v>
      </c>
      <c r="BI185" s="210">
        <f>IF(N185="nulová",J185,0)</f>
        <v>0</v>
      </c>
      <c r="BJ185" s="17" t="s">
        <v>78</v>
      </c>
      <c r="BK185" s="210">
        <f>ROUND(I185*H185,2)</f>
        <v>0</v>
      </c>
      <c r="BL185" s="17" t="s">
        <v>119</v>
      </c>
      <c r="BM185" s="209" t="s">
        <v>690</v>
      </c>
    </row>
    <row r="186" s="2" customFormat="1">
      <c r="A186" s="38"/>
      <c r="B186" s="39"/>
      <c r="C186" s="40"/>
      <c r="D186" s="224" t="s">
        <v>192</v>
      </c>
      <c r="E186" s="40"/>
      <c r="F186" s="225" t="s">
        <v>691</v>
      </c>
      <c r="G186" s="40"/>
      <c r="H186" s="40"/>
      <c r="I186" s="226"/>
      <c r="J186" s="40"/>
      <c r="K186" s="40"/>
      <c r="L186" s="44"/>
      <c r="M186" s="227"/>
      <c r="N186" s="228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192</v>
      </c>
      <c r="AU186" s="17" t="s">
        <v>80</v>
      </c>
    </row>
    <row r="187" s="13" customFormat="1">
      <c r="A187" s="13"/>
      <c r="B187" s="229"/>
      <c r="C187" s="230"/>
      <c r="D187" s="231" t="s">
        <v>194</v>
      </c>
      <c r="E187" s="232" t="s">
        <v>19</v>
      </c>
      <c r="F187" s="233" t="s">
        <v>685</v>
      </c>
      <c r="G187" s="230"/>
      <c r="H187" s="234">
        <v>2.7200000000000002</v>
      </c>
      <c r="I187" s="235"/>
      <c r="J187" s="230"/>
      <c r="K187" s="230"/>
      <c r="L187" s="236"/>
      <c r="M187" s="237"/>
      <c r="N187" s="238"/>
      <c r="O187" s="238"/>
      <c r="P187" s="238"/>
      <c r="Q187" s="238"/>
      <c r="R187" s="238"/>
      <c r="S187" s="238"/>
      <c r="T187" s="23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0" t="s">
        <v>194</v>
      </c>
      <c r="AU187" s="240" t="s">
        <v>80</v>
      </c>
      <c r="AV187" s="13" t="s">
        <v>80</v>
      </c>
      <c r="AW187" s="13" t="s">
        <v>32</v>
      </c>
      <c r="AX187" s="13" t="s">
        <v>70</v>
      </c>
      <c r="AY187" s="240" t="s">
        <v>120</v>
      </c>
    </row>
    <row r="188" s="13" customFormat="1">
      <c r="A188" s="13"/>
      <c r="B188" s="229"/>
      <c r="C188" s="230"/>
      <c r="D188" s="231" t="s">
        <v>194</v>
      </c>
      <c r="E188" s="232" t="s">
        <v>19</v>
      </c>
      <c r="F188" s="233" t="s">
        <v>686</v>
      </c>
      <c r="G188" s="230"/>
      <c r="H188" s="234">
        <v>2.7200000000000002</v>
      </c>
      <c r="I188" s="235"/>
      <c r="J188" s="230"/>
      <c r="K188" s="230"/>
      <c r="L188" s="236"/>
      <c r="M188" s="237"/>
      <c r="N188" s="238"/>
      <c r="O188" s="238"/>
      <c r="P188" s="238"/>
      <c r="Q188" s="238"/>
      <c r="R188" s="238"/>
      <c r="S188" s="238"/>
      <c r="T188" s="239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0" t="s">
        <v>194</v>
      </c>
      <c r="AU188" s="240" t="s">
        <v>80</v>
      </c>
      <c r="AV188" s="13" t="s">
        <v>80</v>
      </c>
      <c r="AW188" s="13" t="s">
        <v>32</v>
      </c>
      <c r="AX188" s="13" t="s">
        <v>70</v>
      </c>
      <c r="AY188" s="240" t="s">
        <v>120</v>
      </c>
    </row>
    <row r="189" s="13" customFormat="1">
      <c r="A189" s="13"/>
      <c r="B189" s="229"/>
      <c r="C189" s="230"/>
      <c r="D189" s="231" t="s">
        <v>194</v>
      </c>
      <c r="E189" s="232" t="s">
        <v>19</v>
      </c>
      <c r="F189" s="233" t="s">
        <v>687</v>
      </c>
      <c r="G189" s="230"/>
      <c r="H189" s="234">
        <v>7.6799999999999997</v>
      </c>
      <c r="I189" s="235"/>
      <c r="J189" s="230"/>
      <c r="K189" s="230"/>
      <c r="L189" s="236"/>
      <c r="M189" s="237"/>
      <c r="N189" s="238"/>
      <c r="O189" s="238"/>
      <c r="P189" s="238"/>
      <c r="Q189" s="238"/>
      <c r="R189" s="238"/>
      <c r="S189" s="238"/>
      <c r="T189" s="239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0" t="s">
        <v>194</v>
      </c>
      <c r="AU189" s="240" t="s">
        <v>80</v>
      </c>
      <c r="AV189" s="13" t="s">
        <v>80</v>
      </c>
      <c r="AW189" s="13" t="s">
        <v>32</v>
      </c>
      <c r="AX189" s="13" t="s">
        <v>70</v>
      </c>
      <c r="AY189" s="240" t="s">
        <v>120</v>
      </c>
    </row>
    <row r="190" s="14" customFormat="1">
      <c r="A190" s="14"/>
      <c r="B190" s="241"/>
      <c r="C190" s="242"/>
      <c r="D190" s="231" t="s">
        <v>194</v>
      </c>
      <c r="E190" s="243" t="s">
        <v>19</v>
      </c>
      <c r="F190" s="244" t="s">
        <v>278</v>
      </c>
      <c r="G190" s="242"/>
      <c r="H190" s="245">
        <v>13.119999999999999</v>
      </c>
      <c r="I190" s="246"/>
      <c r="J190" s="242"/>
      <c r="K190" s="242"/>
      <c r="L190" s="247"/>
      <c r="M190" s="248"/>
      <c r="N190" s="249"/>
      <c r="O190" s="249"/>
      <c r="P190" s="249"/>
      <c r="Q190" s="249"/>
      <c r="R190" s="249"/>
      <c r="S190" s="249"/>
      <c r="T190" s="250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1" t="s">
        <v>194</v>
      </c>
      <c r="AU190" s="251" t="s">
        <v>80</v>
      </c>
      <c r="AV190" s="14" t="s">
        <v>119</v>
      </c>
      <c r="AW190" s="14" t="s">
        <v>32</v>
      </c>
      <c r="AX190" s="14" t="s">
        <v>78</v>
      </c>
      <c r="AY190" s="251" t="s">
        <v>120</v>
      </c>
    </row>
    <row r="191" s="2" customFormat="1" ht="16.5" customHeight="1">
      <c r="A191" s="38"/>
      <c r="B191" s="39"/>
      <c r="C191" s="197" t="s">
        <v>318</v>
      </c>
      <c r="D191" s="197" t="s">
        <v>121</v>
      </c>
      <c r="E191" s="198" t="s">
        <v>692</v>
      </c>
      <c r="F191" s="199" t="s">
        <v>693</v>
      </c>
      <c r="G191" s="200" t="s">
        <v>314</v>
      </c>
      <c r="H191" s="201">
        <v>0.85299999999999998</v>
      </c>
      <c r="I191" s="202"/>
      <c r="J191" s="203">
        <f>ROUND(I191*H191,2)</f>
        <v>0</v>
      </c>
      <c r="K191" s="204"/>
      <c r="L191" s="44"/>
      <c r="M191" s="205" t="s">
        <v>19</v>
      </c>
      <c r="N191" s="206" t="s">
        <v>41</v>
      </c>
      <c r="O191" s="84"/>
      <c r="P191" s="207">
        <f>O191*H191</f>
        <v>0</v>
      </c>
      <c r="Q191" s="207">
        <v>1.04741</v>
      </c>
      <c r="R191" s="207">
        <f>Q191*H191</f>
        <v>0.89344072999999991</v>
      </c>
      <c r="S191" s="207">
        <v>0</v>
      </c>
      <c r="T191" s="208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09" t="s">
        <v>119</v>
      </c>
      <c r="AT191" s="209" t="s">
        <v>121</v>
      </c>
      <c r="AU191" s="209" t="s">
        <v>80</v>
      </c>
      <c r="AY191" s="17" t="s">
        <v>120</v>
      </c>
      <c r="BE191" s="210">
        <f>IF(N191="základní",J191,0)</f>
        <v>0</v>
      </c>
      <c r="BF191" s="210">
        <f>IF(N191="snížená",J191,0)</f>
        <v>0</v>
      </c>
      <c r="BG191" s="210">
        <f>IF(N191="zákl. přenesená",J191,0)</f>
        <v>0</v>
      </c>
      <c r="BH191" s="210">
        <f>IF(N191="sníž. přenesená",J191,0)</f>
        <v>0</v>
      </c>
      <c r="BI191" s="210">
        <f>IF(N191="nulová",J191,0)</f>
        <v>0</v>
      </c>
      <c r="BJ191" s="17" t="s">
        <v>78</v>
      </c>
      <c r="BK191" s="210">
        <f>ROUND(I191*H191,2)</f>
        <v>0</v>
      </c>
      <c r="BL191" s="17" t="s">
        <v>119</v>
      </c>
      <c r="BM191" s="209" t="s">
        <v>694</v>
      </c>
    </row>
    <row r="192" s="2" customFormat="1">
      <c r="A192" s="38"/>
      <c r="B192" s="39"/>
      <c r="C192" s="40"/>
      <c r="D192" s="224" t="s">
        <v>192</v>
      </c>
      <c r="E192" s="40"/>
      <c r="F192" s="225" t="s">
        <v>695</v>
      </c>
      <c r="G192" s="40"/>
      <c r="H192" s="40"/>
      <c r="I192" s="226"/>
      <c r="J192" s="40"/>
      <c r="K192" s="40"/>
      <c r="L192" s="44"/>
      <c r="M192" s="227"/>
      <c r="N192" s="228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192</v>
      </c>
      <c r="AU192" s="17" t="s">
        <v>80</v>
      </c>
    </row>
    <row r="193" s="13" customFormat="1">
      <c r="A193" s="13"/>
      <c r="B193" s="229"/>
      <c r="C193" s="230"/>
      <c r="D193" s="231" t="s">
        <v>194</v>
      </c>
      <c r="E193" s="232" t="s">
        <v>19</v>
      </c>
      <c r="F193" s="233" t="s">
        <v>696</v>
      </c>
      <c r="G193" s="230"/>
      <c r="H193" s="234">
        <v>0.24099999999999999</v>
      </c>
      <c r="I193" s="235"/>
      <c r="J193" s="230"/>
      <c r="K193" s="230"/>
      <c r="L193" s="236"/>
      <c r="M193" s="237"/>
      <c r="N193" s="238"/>
      <c r="O193" s="238"/>
      <c r="P193" s="238"/>
      <c r="Q193" s="238"/>
      <c r="R193" s="238"/>
      <c r="S193" s="238"/>
      <c r="T193" s="239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0" t="s">
        <v>194</v>
      </c>
      <c r="AU193" s="240" t="s">
        <v>80</v>
      </c>
      <c r="AV193" s="13" t="s">
        <v>80</v>
      </c>
      <c r="AW193" s="13" t="s">
        <v>32</v>
      </c>
      <c r="AX193" s="13" t="s">
        <v>70</v>
      </c>
      <c r="AY193" s="240" t="s">
        <v>120</v>
      </c>
    </row>
    <row r="194" s="13" customFormat="1">
      <c r="A194" s="13"/>
      <c r="B194" s="229"/>
      <c r="C194" s="230"/>
      <c r="D194" s="231" t="s">
        <v>194</v>
      </c>
      <c r="E194" s="232" t="s">
        <v>19</v>
      </c>
      <c r="F194" s="233" t="s">
        <v>697</v>
      </c>
      <c r="G194" s="230"/>
      <c r="H194" s="234">
        <v>0.24099999999999999</v>
      </c>
      <c r="I194" s="235"/>
      <c r="J194" s="230"/>
      <c r="K194" s="230"/>
      <c r="L194" s="236"/>
      <c r="M194" s="237"/>
      <c r="N194" s="238"/>
      <c r="O194" s="238"/>
      <c r="P194" s="238"/>
      <c r="Q194" s="238"/>
      <c r="R194" s="238"/>
      <c r="S194" s="238"/>
      <c r="T194" s="23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0" t="s">
        <v>194</v>
      </c>
      <c r="AU194" s="240" t="s">
        <v>80</v>
      </c>
      <c r="AV194" s="13" t="s">
        <v>80</v>
      </c>
      <c r="AW194" s="13" t="s">
        <v>32</v>
      </c>
      <c r="AX194" s="13" t="s">
        <v>70</v>
      </c>
      <c r="AY194" s="240" t="s">
        <v>120</v>
      </c>
    </row>
    <row r="195" s="13" customFormat="1">
      <c r="A195" s="13"/>
      <c r="B195" s="229"/>
      <c r="C195" s="230"/>
      <c r="D195" s="231" t="s">
        <v>194</v>
      </c>
      <c r="E195" s="232" t="s">
        <v>19</v>
      </c>
      <c r="F195" s="233" t="s">
        <v>698</v>
      </c>
      <c r="G195" s="230"/>
      <c r="H195" s="234">
        <v>0.371</v>
      </c>
      <c r="I195" s="235"/>
      <c r="J195" s="230"/>
      <c r="K195" s="230"/>
      <c r="L195" s="236"/>
      <c r="M195" s="237"/>
      <c r="N195" s="238"/>
      <c r="O195" s="238"/>
      <c r="P195" s="238"/>
      <c r="Q195" s="238"/>
      <c r="R195" s="238"/>
      <c r="S195" s="238"/>
      <c r="T195" s="239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0" t="s">
        <v>194</v>
      </c>
      <c r="AU195" s="240" t="s">
        <v>80</v>
      </c>
      <c r="AV195" s="13" t="s">
        <v>80</v>
      </c>
      <c r="AW195" s="13" t="s">
        <v>32</v>
      </c>
      <c r="AX195" s="13" t="s">
        <v>70</v>
      </c>
      <c r="AY195" s="240" t="s">
        <v>120</v>
      </c>
    </row>
    <row r="196" s="14" customFormat="1">
      <c r="A196" s="14"/>
      <c r="B196" s="241"/>
      <c r="C196" s="242"/>
      <c r="D196" s="231" t="s">
        <v>194</v>
      </c>
      <c r="E196" s="243" t="s">
        <v>19</v>
      </c>
      <c r="F196" s="244" t="s">
        <v>278</v>
      </c>
      <c r="G196" s="242"/>
      <c r="H196" s="245">
        <v>0.85299999999999998</v>
      </c>
      <c r="I196" s="246"/>
      <c r="J196" s="242"/>
      <c r="K196" s="242"/>
      <c r="L196" s="247"/>
      <c r="M196" s="248"/>
      <c r="N196" s="249"/>
      <c r="O196" s="249"/>
      <c r="P196" s="249"/>
      <c r="Q196" s="249"/>
      <c r="R196" s="249"/>
      <c r="S196" s="249"/>
      <c r="T196" s="250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1" t="s">
        <v>194</v>
      </c>
      <c r="AU196" s="251" t="s">
        <v>80</v>
      </c>
      <c r="AV196" s="14" t="s">
        <v>119</v>
      </c>
      <c r="AW196" s="14" t="s">
        <v>32</v>
      </c>
      <c r="AX196" s="14" t="s">
        <v>78</v>
      </c>
      <c r="AY196" s="251" t="s">
        <v>120</v>
      </c>
    </row>
    <row r="197" s="2" customFormat="1" ht="44.25" customHeight="1">
      <c r="A197" s="38"/>
      <c r="B197" s="39"/>
      <c r="C197" s="197" t="s">
        <v>323</v>
      </c>
      <c r="D197" s="197" t="s">
        <v>121</v>
      </c>
      <c r="E197" s="198" t="s">
        <v>699</v>
      </c>
      <c r="F197" s="199" t="s">
        <v>700</v>
      </c>
      <c r="G197" s="200" t="s">
        <v>267</v>
      </c>
      <c r="H197" s="201">
        <v>17.899999999999999</v>
      </c>
      <c r="I197" s="202"/>
      <c r="J197" s="203">
        <f>ROUND(I197*H197,2)</f>
        <v>0</v>
      </c>
      <c r="K197" s="204"/>
      <c r="L197" s="44"/>
      <c r="M197" s="205" t="s">
        <v>19</v>
      </c>
      <c r="N197" s="206" t="s">
        <v>41</v>
      </c>
      <c r="O197" s="84"/>
      <c r="P197" s="207">
        <f>O197*H197</f>
        <v>0</v>
      </c>
      <c r="Q197" s="207">
        <v>3.11388</v>
      </c>
      <c r="R197" s="207">
        <f>Q197*H197</f>
        <v>55.738451999999995</v>
      </c>
      <c r="S197" s="207">
        <v>0</v>
      </c>
      <c r="T197" s="208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09" t="s">
        <v>119</v>
      </c>
      <c r="AT197" s="209" t="s">
        <v>121</v>
      </c>
      <c r="AU197" s="209" t="s">
        <v>80</v>
      </c>
      <c r="AY197" s="17" t="s">
        <v>120</v>
      </c>
      <c r="BE197" s="210">
        <f>IF(N197="základní",J197,0)</f>
        <v>0</v>
      </c>
      <c r="BF197" s="210">
        <f>IF(N197="snížená",J197,0)</f>
        <v>0</v>
      </c>
      <c r="BG197" s="210">
        <f>IF(N197="zákl. přenesená",J197,0)</f>
        <v>0</v>
      </c>
      <c r="BH197" s="210">
        <f>IF(N197="sníž. přenesená",J197,0)</f>
        <v>0</v>
      </c>
      <c r="BI197" s="210">
        <f>IF(N197="nulová",J197,0)</f>
        <v>0</v>
      </c>
      <c r="BJ197" s="17" t="s">
        <v>78</v>
      </c>
      <c r="BK197" s="210">
        <f>ROUND(I197*H197,2)</f>
        <v>0</v>
      </c>
      <c r="BL197" s="17" t="s">
        <v>119</v>
      </c>
      <c r="BM197" s="209" t="s">
        <v>701</v>
      </c>
    </row>
    <row r="198" s="2" customFormat="1">
      <c r="A198" s="38"/>
      <c r="B198" s="39"/>
      <c r="C198" s="40"/>
      <c r="D198" s="224" t="s">
        <v>192</v>
      </c>
      <c r="E198" s="40"/>
      <c r="F198" s="225" t="s">
        <v>702</v>
      </c>
      <c r="G198" s="40"/>
      <c r="H198" s="40"/>
      <c r="I198" s="226"/>
      <c r="J198" s="40"/>
      <c r="K198" s="40"/>
      <c r="L198" s="44"/>
      <c r="M198" s="227"/>
      <c r="N198" s="228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192</v>
      </c>
      <c r="AU198" s="17" t="s">
        <v>80</v>
      </c>
    </row>
    <row r="199" s="13" customFormat="1">
      <c r="A199" s="13"/>
      <c r="B199" s="229"/>
      <c r="C199" s="230"/>
      <c r="D199" s="231" t="s">
        <v>194</v>
      </c>
      <c r="E199" s="232" t="s">
        <v>19</v>
      </c>
      <c r="F199" s="233" t="s">
        <v>703</v>
      </c>
      <c r="G199" s="230"/>
      <c r="H199" s="234">
        <v>9.9000000000000004</v>
      </c>
      <c r="I199" s="235"/>
      <c r="J199" s="230"/>
      <c r="K199" s="230"/>
      <c r="L199" s="236"/>
      <c r="M199" s="237"/>
      <c r="N199" s="238"/>
      <c r="O199" s="238"/>
      <c r="P199" s="238"/>
      <c r="Q199" s="238"/>
      <c r="R199" s="238"/>
      <c r="S199" s="238"/>
      <c r="T199" s="239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0" t="s">
        <v>194</v>
      </c>
      <c r="AU199" s="240" t="s">
        <v>80</v>
      </c>
      <c r="AV199" s="13" t="s">
        <v>80</v>
      </c>
      <c r="AW199" s="13" t="s">
        <v>32</v>
      </c>
      <c r="AX199" s="13" t="s">
        <v>70</v>
      </c>
      <c r="AY199" s="240" t="s">
        <v>120</v>
      </c>
    </row>
    <row r="200" s="13" customFormat="1">
      <c r="A200" s="13"/>
      <c r="B200" s="229"/>
      <c r="C200" s="230"/>
      <c r="D200" s="231" t="s">
        <v>194</v>
      </c>
      <c r="E200" s="232" t="s">
        <v>19</v>
      </c>
      <c r="F200" s="233" t="s">
        <v>704</v>
      </c>
      <c r="G200" s="230"/>
      <c r="H200" s="234">
        <v>0.59999999999999998</v>
      </c>
      <c r="I200" s="235"/>
      <c r="J200" s="230"/>
      <c r="K200" s="230"/>
      <c r="L200" s="236"/>
      <c r="M200" s="237"/>
      <c r="N200" s="238"/>
      <c r="O200" s="238"/>
      <c r="P200" s="238"/>
      <c r="Q200" s="238"/>
      <c r="R200" s="238"/>
      <c r="S200" s="238"/>
      <c r="T200" s="239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0" t="s">
        <v>194</v>
      </c>
      <c r="AU200" s="240" t="s">
        <v>80</v>
      </c>
      <c r="AV200" s="13" t="s">
        <v>80</v>
      </c>
      <c r="AW200" s="13" t="s">
        <v>32</v>
      </c>
      <c r="AX200" s="13" t="s">
        <v>70</v>
      </c>
      <c r="AY200" s="240" t="s">
        <v>120</v>
      </c>
    </row>
    <row r="201" s="13" customFormat="1">
      <c r="A201" s="13"/>
      <c r="B201" s="229"/>
      <c r="C201" s="230"/>
      <c r="D201" s="231" t="s">
        <v>194</v>
      </c>
      <c r="E201" s="232" t="s">
        <v>19</v>
      </c>
      <c r="F201" s="233" t="s">
        <v>705</v>
      </c>
      <c r="G201" s="230"/>
      <c r="H201" s="234">
        <v>1.3999999999999999</v>
      </c>
      <c r="I201" s="235"/>
      <c r="J201" s="230"/>
      <c r="K201" s="230"/>
      <c r="L201" s="236"/>
      <c r="M201" s="237"/>
      <c r="N201" s="238"/>
      <c r="O201" s="238"/>
      <c r="P201" s="238"/>
      <c r="Q201" s="238"/>
      <c r="R201" s="238"/>
      <c r="S201" s="238"/>
      <c r="T201" s="239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0" t="s">
        <v>194</v>
      </c>
      <c r="AU201" s="240" t="s">
        <v>80</v>
      </c>
      <c r="AV201" s="13" t="s">
        <v>80</v>
      </c>
      <c r="AW201" s="13" t="s">
        <v>32</v>
      </c>
      <c r="AX201" s="13" t="s">
        <v>70</v>
      </c>
      <c r="AY201" s="240" t="s">
        <v>120</v>
      </c>
    </row>
    <row r="202" s="13" customFormat="1">
      <c r="A202" s="13"/>
      <c r="B202" s="229"/>
      <c r="C202" s="230"/>
      <c r="D202" s="231" t="s">
        <v>194</v>
      </c>
      <c r="E202" s="232" t="s">
        <v>19</v>
      </c>
      <c r="F202" s="233" t="s">
        <v>706</v>
      </c>
      <c r="G202" s="230"/>
      <c r="H202" s="234">
        <v>6</v>
      </c>
      <c r="I202" s="235"/>
      <c r="J202" s="230"/>
      <c r="K202" s="230"/>
      <c r="L202" s="236"/>
      <c r="M202" s="237"/>
      <c r="N202" s="238"/>
      <c r="O202" s="238"/>
      <c r="P202" s="238"/>
      <c r="Q202" s="238"/>
      <c r="R202" s="238"/>
      <c r="S202" s="238"/>
      <c r="T202" s="239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0" t="s">
        <v>194</v>
      </c>
      <c r="AU202" s="240" t="s">
        <v>80</v>
      </c>
      <c r="AV202" s="13" t="s">
        <v>80</v>
      </c>
      <c r="AW202" s="13" t="s">
        <v>32</v>
      </c>
      <c r="AX202" s="13" t="s">
        <v>70</v>
      </c>
      <c r="AY202" s="240" t="s">
        <v>120</v>
      </c>
    </row>
    <row r="203" s="14" customFormat="1">
      <c r="A203" s="14"/>
      <c r="B203" s="241"/>
      <c r="C203" s="242"/>
      <c r="D203" s="231" t="s">
        <v>194</v>
      </c>
      <c r="E203" s="243" t="s">
        <v>19</v>
      </c>
      <c r="F203" s="244" t="s">
        <v>278</v>
      </c>
      <c r="G203" s="242"/>
      <c r="H203" s="245">
        <v>17.899999999999999</v>
      </c>
      <c r="I203" s="246"/>
      <c r="J203" s="242"/>
      <c r="K203" s="242"/>
      <c r="L203" s="247"/>
      <c r="M203" s="248"/>
      <c r="N203" s="249"/>
      <c r="O203" s="249"/>
      <c r="P203" s="249"/>
      <c r="Q203" s="249"/>
      <c r="R203" s="249"/>
      <c r="S203" s="249"/>
      <c r="T203" s="250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1" t="s">
        <v>194</v>
      </c>
      <c r="AU203" s="251" t="s">
        <v>80</v>
      </c>
      <c r="AV203" s="14" t="s">
        <v>119</v>
      </c>
      <c r="AW203" s="14" t="s">
        <v>32</v>
      </c>
      <c r="AX203" s="14" t="s">
        <v>78</v>
      </c>
      <c r="AY203" s="251" t="s">
        <v>120</v>
      </c>
    </row>
    <row r="204" s="2" customFormat="1" ht="37.8" customHeight="1">
      <c r="A204" s="38"/>
      <c r="B204" s="39"/>
      <c r="C204" s="197" t="s">
        <v>329</v>
      </c>
      <c r="D204" s="197" t="s">
        <v>121</v>
      </c>
      <c r="E204" s="198" t="s">
        <v>707</v>
      </c>
      <c r="F204" s="199" t="s">
        <v>708</v>
      </c>
      <c r="G204" s="200" t="s">
        <v>267</v>
      </c>
      <c r="H204" s="201">
        <v>118.435</v>
      </c>
      <c r="I204" s="202"/>
      <c r="J204" s="203">
        <f>ROUND(I204*H204,2)</f>
        <v>0</v>
      </c>
      <c r="K204" s="204"/>
      <c r="L204" s="44"/>
      <c r="M204" s="205" t="s">
        <v>19</v>
      </c>
      <c r="N204" s="206" t="s">
        <v>41</v>
      </c>
      <c r="O204" s="84"/>
      <c r="P204" s="207">
        <f>O204*H204</f>
        <v>0</v>
      </c>
      <c r="Q204" s="207">
        <v>0</v>
      </c>
      <c r="R204" s="207">
        <f>Q204*H204</f>
        <v>0</v>
      </c>
      <c r="S204" s="207">
        <v>0</v>
      </c>
      <c r="T204" s="208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09" t="s">
        <v>119</v>
      </c>
      <c r="AT204" s="209" t="s">
        <v>121</v>
      </c>
      <c r="AU204" s="209" t="s">
        <v>80</v>
      </c>
      <c r="AY204" s="17" t="s">
        <v>120</v>
      </c>
      <c r="BE204" s="210">
        <f>IF(N204="základní",J204,0)</f>
        <v>0</v>
      </c>
      <c r="BF204" s="210">
        <f>IF(N204="snížená",J204,0)</f>
        <v>0</v>
      </c>
      <c r="BG204" s="210">
        <f>IF(N204="zákl. přenesená",J204,0)</f>
        <v>0</v>
      </c>
      <c r="BH204" s="210">
        <f>IF(N204="sníž. přenesená",J204,0)</f>
        <v>0</v>
      </c>
      <c r="BI204" s="210">
        <f>IF(N204="nulová",J204,0)</f>
        <v>0</v>
      </c>
      <c r="BJ204" s="17" t="s">
        <v>78</v>
      </c>
      <c r="BK204" s="210">
        <f>ROUND(I204*H204,2)</f>
        <v>0</v>
      </c>
      <c r="BL204" s="17" t="s">
        <v>119</v>
      </c>
      <c r="BM204" s="209" t="s">
        <v>709</v>
      </c>
    </row>
    <row r="205" s="2" customFormat="1">
      <c r="A205" s="38"/>
      <c r="B205" s="39"/>
      <c r="C205" s="40"/>
      <c r="D205" s="224" t="s">
        <v>192</v>
      </c>
      <c r="E205" s="40"/>
      <c r="F205" s="225" t="s">
        <v>710</v>
      </c>
      <c r="G205" s="40"/>
      <c r="H205" s="40"/>
      <c r="I205" s="226"/>
      <c r="J205" s="40"/>
      <c r="K205" s="40"/>
      <c r="L205" s="44"/>
      <c r="M205" s="227"/>
      <c r="N205" s="228"/>
      <c r="O205" s="84"/>
      <c r="P205" s="84"/>
      <c r="Q205" s="84"/>
      <c r="R205" s="84"/>
      <c r="S205" s="84"/>
      <c r="T205" s="85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192</v>
      </c>
      <c r="AU205" s="17" t="s">
        <v>80</v>
      </c>
    </row>
    <row r="206" s="13" customFormat="1">
      <c r="A206" s="13"/>
      <c r="B206" s="229"/>
      <c r="C206" s="230"/>
      <c r="D206" s="231" t="s">
        <v>194</v>
      </c>
      <c r="E206" s="232" t="s">
        <v>19</v>
      </c>
      <c r="F206" s="233" t="s">
        <v>711</v>
      </c>
      <c r="G206" s="230"/>
      <c r="H206" s="234">
        <v>3.7050000000000001</v>
      </c>
      <c r="I206" s="235"/>
      <c r="J206" s="230"/>
      <c r="K206" s="230"/>
      <c r="L206" s="236"/>
      <c r="M206" s="237"/>
      <c r="N206" s="238"/>
      <c r="O206" s="238"/>
      <c r="P206" s="238"/>
      <c r="Q206" s="238"/>
      <c r="R206" s="238"/>
      <c r="S206" s="238"/>
      <c r="T206" s="239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0" t="s">
        <v>194</v>
      </c>
      <c r="AU206" s="240" t="s">
        <v>80</v>
      </c>
      <c r="AV206" s="13" t="s">
        <v>80</v>
      </c>
      <c r="AW206" s="13" t="s">
        <v>32</v>
      </c>
      <c r="AX206" s="13" t="s">
        <v>70</v>
      </c>
      <c r="AY206" s="240" t="s">
        <v>120</v>
      </c>
    </row>
    <row r="207" s="13" customFormat="1">
      <c r="A207" s="13"/>
      <c r="B207" s="229"/>
      <c r="C207" s="230"/>
      <c r="D207" s="231" t="s">
        <v>194</v>
      </c>
      <c r="E207" s="232" t="s">
        <v>19</v>
      </c>
      <c r="F207" s="233" t="s">
        <v>712</v>
      </c>
      <c r="G207" s="230"/>
      <c r="H207" s="234">
        <v>34.579999999999998</v>
      </c>
      <c r="I207" s="235"/>
      <c r="J207" s="230"/>
      <c r="K207" s="230"/>
      <c r="L207" s="236"/>
      <c r="M207" s="237"/>
      <c r="N207" s="238"/>
      <c r="O207" s="238"/>
      <c r="P207" s="238"/>
      <c r="Q207" s="238"/>
      <c r="R207" s="238"/>
      <c r="S207" s="238"/>
      <c r="T207" s="239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0" t="s">
        <v>194</v>
      </c>
      <c r="AU207" s="240" t="s">
        <v>80</v>
      </c>
      <c r="AV207" s="13" t="s">
        <v>80</v>
      </c>
      <c r="AW207" s="13" t="s">
        <v>32</v>
      </c>
      <c r="AX207" s="13" t="s">
        <v>70</v>
      </c>
      <c r="AY207" s="240" t="s">
        <v>120</v>
      </c>
    </row>
    <row r="208" s="13" customFormat="1">
      <c r="A208" s="13"/>
      <c r="B208" s="229"/>
      <c r="C208" s="230"/>
      <c r="D208" s="231" t="s">
        <v>194</v>
      </c>
      <c r="E208" s="232" t="s">
        <v>19</v>
      </c>
      <c r="F208" s="233" t="s">
        <v>713</v>
      </c>
      <c r="G208" s="230"/>
      <c r="H208" s="234">
        <v>36.450000000000003</v>
      </c>
      <c r="I208" s="235"/>
      <c r="J208" s="230"/>
      <c r="K208" s="230"/>
      <c r="L208" s="236"/>
      <c r="M208" s="237"/>
      <c r="N208" s="238"/>
      <c r="O208" s="238"/>
      <c r="P208" s="238"/>
      <c r="Q208" s="238"/>
      <c r="R208" s="238"/>
      <c r="S208" s="238"/>
      <c r="T208" s="239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0" t="s">
        <v>194</v>
      </c>
      <c r="AU208" s="240" t="s">
        <v>80</v>
      </c>
      <c r="AV208" s="13" t="s">
        <v>80</v>
      </c>
      <c r="AW208" s="13" t="s">
        <v>32</v>
      </c>
      <c r="AX208" s="13" t="s">
        <v>70</v>
      </c>
      <c r="AY208" s="240" t="s">
        <v>120</v>
      </c>
    </row>
    <row r="209" s="13" customFormat="1">
      <c r="A209" s="13"/>
      <c r="B209" s="229"/>
      <c r="C209" s="230"/>
      <c r="D209" s="231" t="s">
        <v>194</v>
      </c>
      <c r="E209" s="232" t="s">
        <v>19</v>
      </c>
      <c r="F209" s="233" t="s">
        <v>714</v>
      </c>
      <c r="G209" s="230"/>
      <c r="H209" s="234">
        <v>11</v>
      </c>
      <c r="I209" s="235"/>
      <c r="J209" s="230"/>
      <c r="K209" s="230"/>
      <c r="L209" s="236"/>
      <c r="M209" s="237"/>
      <c r="N209" s="238"/>
      <c r="O209" s="238"/>
      <c r="P209" s="238"/>
      <c r="Q209" s="238"/>
      <c r="R209" s="238"/>
      <c r="S209" s="238"/>
      <c r="T209" s="239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0" t="s">
        <v>194</v>
      </c>
      <c r="AU209" s="240" t="s">
        <v>80</v>
      </c>
      <c r="AV209" s="13" t="s">
        <v>80</v>
      </c>
      <c r="AW209" s="13" t="s">
        <v>32</v>
      </c>
      <c r="AX209" s="13" t="s">
        <v>70</v>
      </c>
      <c r="AY209" s="240" t="s">
        <v>120</v>
      </c>
    </row>
    <row r="210" s="13" customFormat="1">
      <c r="A210" s="13"/>
      <c r="B210" s="229"/>
      <c r="C210" s="230"/>
      <c r="D210" s="231" t="s">
        <v>194</v>
      </c>
      <c r="E210" s="232" t="s">
        <v>19</v>
      </c>
      <c r="F210" s="233" t="s">
        <v>715</v>
      </c>
      <c r="G210" s="230"/>
      <c r="H210" s="234">
        <v>8.4000000000000004</v>
      </c>
      <c r="I210" s="235"/>
      <c r="J210" s="230"/>
      <c r="K210" s="230"/>
      <c r="L210" s="236"/>
      <c r="M210" s="237"/>
      <c r="N210" s="238"/>
      <c r="O210" s="238"/>
      <c r="P210" s="238"/>
      <c r="Q210" s="238"/>
      <c r="R210" s="238"/>
      <c r="S210" s="238"/>
      <c r="T210" s="239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0" t="s">
        <v>194</v>
      </c>
      <c r="AU210" s="240" t="s">
        <v>80</v>
      </c>
      <c r="AV210" s="13" t="s">
        <v>80</v>
      </c>
      <c r="AW210" s="13" t="s">
        <v>32</v>
      </c>
      <c r="AX210" s="13" t="s">
        <v>70</v>
      </c>
      <c r="AY210" s="240" t="s">
        <v>120</v>
      </c>
    </row>
    <row r="211" s="13" customFormat="1">
      <c r="A211" s="13"/>
      <c r="B211" s="229"/>
      <c r="C211" s="230"/>
      <c r="D211" s="231" t="s">
        <v>194</v>
      </c>
      <c r="E211" s="232" t="s">
        <v>19</v>
      </c>
      <c r="F211" s="233" t="s">
        <v>716</v>
      </c>
      <c r="G211" s="230"/>
      <c r="H211" s="234">
        <v>24.300000000000001</v>
      </c>
      <c r="I211" s="235"/>
      <c r="J211" s="230"/>
      <c r="K211" s="230"/>
      <c r="L211" s="236"/>
      <c r="M211" s="237"/>
      <c r="N211" s="238"/>
      <c r="O211" s="238"/>
      <c r="P211" s="238"/>
      <c r="Q211" s="238"/>
      <c r="R211" s="238"/>
      <c r="S211" s="238"/>
      <c r="T211" s="239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0" t="s">
        <v>194</v>
      </c>
      <c r="AU211" s="240" t="s">
        <v>80</v>
      </c>
      <c r="AV211" s="13" t="s">
        <v>80</v>
      </c>
      <c r="AW211" s="13" t="s">
        <v>32</v>
      </c>
      <c r="AX211" s="13" t="s">
        <v>70</v>
      </c>
      <c r="AY211" s="240" t="s">
        <v>120</v>
      </c>
    </row>
    <row r="212" s="14" customFormat="1">
      <c r="A212" s="14"/>
      <c r="B212" s="241"/>
      <c r="C212" s="242"/>
      <c r="D212" s="231" t="s">
        <v>194</v>
      </c>
      <c r="E212" s="243" t="s">
        <v>19</v>
      </c>
      <c r="F212" s="244" t="s">
        <v>278</v>
      </c>
      <c r="G212" s="242"/>
      <c r="H212" s="245">
        <v>118.435</v>
      </c>
      <c r="I212" s="246"/>
      <c r="J212" s="242"/>
      <c r="K212" s="242"/>
      <c r="L212" s="247"/>
      <c r="M212" s="248"/>
      <c r="N212" s="249"/>
      <c r="O212" s="249"/>
      <c r="P212" s="249"/>
      <c r="Q212" s="249"/>
      <c r="R212" s="249"/>
      <c r="S212" s="249"/>
      <c r="T212" s="250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1" t="s">
        <v>194</v>
      </c>
      <c r="AU212" s="251" t="s">
        <v>80</v>
      </c>
      <c r="AV212" s="14" t="s">
        <v>119</v>
      </c>
      <c r="AW212" s="14" t="s">
        <v>32</v>
      </c>
      <c r="AX212" s="14" t="s">
        <v>78</v>
      </c>
      <c r="AY212" s="251" t="s">
        <v>120</v>
      </c>
    </row>
    <row r="213" s="2" customFormat="1" ht="37.8" customHeight="1">
      <c r="A213" s="38"/>
      <c r="B213" s="39"/>
      <c r="C213" s="197" t="s">
        <v>337</v>
      </c>
      <c r="D213" s="197" t="s">
        <v>121</v>
      </c>
      <c r="E213" s="198" t="s">
        <v>717</v>
      </c>
      <c r="F213" s="199" t="s">
        <v>718</v>
      </c>
      <c r="G213" s="200" t="s">
        <v>254</v>
      </c>
      <c r="H213" s="201">
        <v>332.42000000000002</v>
      </c>
      <c r="I213" s="202"/>
      <c r="J213" s="203">
        <f>ROUND(I213*H213,2)</f>
        <v>0</v>
      </c>
      <c r="K213" s="204"/>
      <c r="L213" s="44"/>
      <c r="M213" s="205" t="s">
        <v>19</v>
      </c>
      <c r="N213" s="206" t="s">
        <v>41</v>
      </c>
      <c r="O213" s="84"/>
      <c r="P213" s="207">
        <f>O213*H213</f>
        <v>0</v>
      </c>
      <c r="Q213" s="207">
        <v>0.00726</v>
      </c>
      <c r="R213" s="207">
        <f>Q213*H213</f>
        <v>2.4133692</v>
      </c>
      <c r="S213" s="207">
        <v>0</v>
      </c>
      <c r="T213" s="208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09" t="s">
        <v>119</v>
      </c>
      <c r="AT213" s="209" t="s">
        <v>121</v>
      </c>
      <c r="AU213" s="209" t="s">
        <v>80</v>
      </c>
      <c r="AY213" s="17" t="s">
        <v>120</v>
      </c>
      <c r="BE213" s="210">
        <f>IF(N213="základní",J213,0)</f>
        <v>0</v>
      </c>
      <c r="BF213" s="210">
        <f>IF(N213="snížená",J213,0)</f>
        <v>0</v>
      </c>
      <c r="BG213" s="210">
        <f>IF(N213="zákl. přenesená",J213,0)</f>
        <v>0</v>
      </c>
      <c r="BH213" s="210">
        <f>IF(N213="sníž. přenesená",J213,0)</f>
        <v>0</v>
      </c>
      <c r="BI213" s="210">
        <f>IF(N213="nulová",J213,0)</f>
        <v>0</v>
      </c>
      <c r="BJ213" s="17" t="s">
        <v>78</v>
      </c>
      <c r="BK213" s="210">
        <f>ROUND(I213*H213,2)</f>
        <v>0</v>
      </c>
      <c r="BL213" s="17" t="s">
        <v>119</v>
      </c>
      <c r="BM213" s="209" t="s">
        <v>719</v>
      </c>
    </row>
    <row r="214" s="2" customFormat="1">
      <c r="A214" s="38"/>
      <c r="B214" s="39"/>
      <c r="C214" s="40"/>
      <c r="D214" s="224" t="s">
        <v>192</v>
      </c>
      <c r="E214" s="40"/>
      <c r="F214" s="225" t="s">
        <v>720</v>
      </c>
      <c r="G214" s="40"/>
      <c r="H214" s="40"/>
      <c r="I214" s="226"/>
      <c r="J214" s="40"/>
      <c r="K214" s="40"/>
      <c r="L214" s="44"/>
      <c r="M214" s="227"/>
      <c r="N214" s="228"/>
      <c r="O214" s="84"/>
      <c r="P214" s="84"/>
      <c r="Q214" s="84"/>
      <c r="R214" s="84"/>
      <c r="S214" s="84"/>
      <c r="T214" s="85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192</v>
      </c>
      <c r="AU214" s="17" t="s">
        <v>80</v>
      </c>
    </row>
    <row r="215" s="13" customFormat="1">
      <c r="A215" s="13"/>
      <c r="B215" s="229"/>
      <c r="C215" s="230"/>
      <c r="D215" s="231" t="s">
        <v>194</v>
      </c>
      <c r="E215" s="232" t="s">
        <v>19</v>
      </c>
      <c r="F215" s="233" t="s">
        <v>721</v>
      </c>
      <c r="G215" s="230"/>
      <c r="H215" s="234">
        <v>129.69999999999999</v>
      </c>
      <c r="I215" s="235"/>
      <c r="J215" s="230"/>
      <c r="K215" s="230"/>
      <c r="L215" s="236"/>
      <c r="M215" s="237"/>
      <c r="N215" s="238"/>
      <c r="O215" s="238"/>
      <c r="P215" s="238"/>
      <c r="Q215" s="238"/>
      <c r="R215" s="238"/>
      <c r="S215" s="238"/>
      <c r="T215" s="239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0" t="s">
        <v>194</v>
      </c>
      <c r="AU215" s="240" t="s">
        <v>80</v>
      </c>
      <c r="AV215" s="13" t="s">
        <v>80</v>
      </c>
      <c r="AW215" s="13" t="s">
        <v>32</v>
      </c>
      <c r="AX215" s="13" t="s">
        <v>70</v>
      </c>
      <c r="AY215" s="240" t="s">
        <v>120</v>
      </c>
    </row>
    <row r="216" s="13" customFormat="1">
      <c r="A216" s="13"/>
      <c r="B216" s="229"/>
      <c r="C216" s="230"/>
      <c r="D216" s="231" t="s">
        <v>194</v>
      </c>
      <c r="E216" s="232" t="s">
        <v>19</v>
      </c>
      <c r="F216" s="233" t="s">
        <v>722</v>
      </c>
      <c r="G216" s="230"/>
      <c r="H216" s="234">
        <v>57.600000000000001</v>
      </c>
      <c r="I216" s="235"/>
      <c r="J216" s="230"/>
      <c r="K216" s="230"/>
      <c r="L216" s="236"/>
      <c r="M216" s="237"/>
      <c r="N216" s="238"/>
      <c r="O216" s="238"/>
      <c r="P216" s="238"/>
      <c r="Q216" s="238"/>
      <c r="R216" s="238"/>
      <c r="S216" s="238"/>
      <c r="T216" s="239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0" t="s">
        <v>194</v>
      </c>
      <c r="AU216" s="240" t="s">
        <v>80</v>
      </c>
      <c r="AV216" s="13" t="s">
        <v>80</v>
      </c>
      <c r="AW216" s="13" t="s">
        <v>32</v>
      </c>
      <c r="AX216" s="13" t="s">
        <v>70</v>
      </c>
      <c r="AY216" s="240" t="s">
        <v>120</v>
      </c>
    </row>
    <row r="217" s="13" customFormat="1">
      <c r="A217" s="13"/>
      <c r="B217" s="229"/>
      <c r="C217" s="230"/>
      <c r="D217" s="231" t="s">
        <v>194</v>
      </c>
      <c r="E217" s="232" t="s">
        <v>19</v>
      </c>
      <c r="F217" s="233" t="s">
        <v>723</v>
      </c>
      <c r="G217" s="230"/>
      <c r="H217" s="234">
        <v>51.600000000000001</v>
      </c>
      <c r="I217" s="235"/>
      <c r="J217" s="230"/>
      <c r="K217" s="230"/>
      <c r="L217" s="236"/>
      <c r="M217" s="237"/>
      <c r="N217" s="238"/>
      <c r="O217" s="238"/>
      <c r="P217" s="238"/>
      <c r="Q217" s="238"/>
      <c r="R217" s="238"/>
      <c r="S217" s="238"/>
      <c r="T217" s="239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0" t="s">
        <v>194</v>
      </c>
      <c r="AU217" s="240" t="s">
        <v>80</v>
      </c>
      <c r="AV217" s="13" t="s">
        <v>80</v>
      </c>
      <c r="AW217" s="13" t="s">
        <v>32</v>
      </c>
      <c r="AX217" s="13" t="s">
        <v>70</v>
      </c>
      <c r="AY217" s="240" t="s">
        <v>120</v>
      </c>
    </row>
    <row r="218" s="13" customFormat="1">
      <c r="A218" s="13"/>
      <c r="B218" s="229"/>
      <c r="C218" s="230"/>
      <c r="D218" s="231" t="s">
        <v>194</v>
      </c>
      <c r="E218" s="232" t="s">
        <v>19</v>
      </c>
      <c r="F218" s="233" t="s">
        <v>724</v>
      </c>
      <c r="G218" s="230"/>
      <c r="H218" s="234">
        <v>93.519999999999996</v>
      </c>
      <c r="I218" s="235"/>
      <c r="J218" s="230"/>
      <c r="K218" s="230"/>
      <c r="L218" s="236"/>
      <c r="M218" s="237"/>
      <c r="N218" s="238"/>
      <c r="O218" s="238"/>
      <c r="P218" s="238"/>
      <c r="Q218" s="238"/>
      <c r="R218" s="238"/>
      <c r="S218" s="238"/>
      <c r="T218" s="239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0" t="s">
        <v>194</v>
      </c>
      <c r="AU218" s="240" t="s">
        <v>80</v>
      </c>
      <c r="AV218" s="13" t="s">
        <v>80</v>
      </c>
      <c r="AW218" s="13" t="s">
        <v>32</v>
      </c>
      <c r="AX218" s="13" t="s">
        <v>70</v>
      </c>
      <c r="AY218" s="240" t="s">
        <v>120</v>
      </c>
    </row>
    <row r="219" s="14" customFormat="1">
      <c r="A219" s="14"/>
      <c r="B219" s="241"/>
      <c r="C219" s="242"/>
      <c r="D219" s="231" t="s">
        <v>194</v>
      </c>
      <c r="E219" s="243" t="s">
        <v>19</v>
      </c>
      <c r="F219" s="244" t="s">
        <v>278</v>
      </c>
      <c r="G219" s="242"/>
      <c r="H219" s="245">
        <v>332.42000000000002</v>
      </c>
      <c r="I219" s="246"/>
      <c r="J219" s="242"/>
      <c r="K219" s="242"/>
      <c r="L219" s="247"/>
      <c r="M219" s="248"/>
      <c r="N219" s="249"/>
      <c r="O219" s="249"/>
      <c r="P219" s="249"/>
      <c r="Q219" s="249"/>
      <c r="R219" s="249"/>
      <c r="S219" s="249"/>
      <c r="T219" s="250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1" t="s">
        <v>194</v>
      </c>
      <c r="AU219" s="251" t="s">
        <v>80</v>
      </c>
      <c r="AV219" s="14" t="s">
        <v>119</v>
      </c>
      <c r="AW219" s="14" t="s">
        <v>32</v>
      </c>
      <c r="AX219" s="14" t="s">
        <v>78</v>
      </c>
      <c r="AY219" s="251" t="s">
        <v>120</v>
      </c>
    </row>
    <row r="220" s="2" customFormat="1" ht="37.8" customHeight="1">
      <c r="A220" s="38"/>
      <c r="B220" s="39"/>
      <c r="C220" s="197" t="s">
        <v>342</v>
      </c>
      <c r="D220" s="197" t="s">
        <v>121</v>
      </c>
      <c r="E220" s="198" t="s">
        <v>725</v>
      </c>
      <c r="F220" s="199" t="s">
        <v>726</v>
      </c>
      <c r="G220" s="200" t="s">
        <v>254</v>
      </c>
      <c r="H220" s="201">
        <v>24.420000000000002</v>
      </c>
      <c r="I220" s="202"/>
      <c r="J220" s="203">
        <f>ROUND(I220*H220,2)</f>
        <v>0</v>
      </c>
      <c r="K220" s="204"/>
      <c r="L220" s="44"/>
      <c r="M220" s="205" t="s">
        <v>19</v>
      </c>
      <c r="N220" s="206" t="s">
        <v>41</v>
      </c>
      <c r="O220" s="84"/>
      <c r="P220" s="207">
        <f>O220*H220</f>
        <v>0</v>
      </c>
      <c r="Q220" s="207">
        <v>0.0088800000000000007</v>
      </c>
      <c r="R220" s="207">
        <f>Q220*H220</f>
        <v>0.21684960000000003</v>
      </c>
      <c r="S220" s="207">
        <v>0</v>
      </c>
      <c r="T220" s="208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09" t="s">
        <v>119</v>
      </c>
      <c r="AT220" s="209" t="s">
        <v>121</v>
      </c>
      <c r="AU220" s="209" t="s">
        <v>80</v>
      </c>
      <c r="AY220" s="17" t="s">
        <v>120</v>
      </c>
      <c r="BE220" s="210">
        <f>IF(N220="základní",J220,0)</f>
        <v>0</v>
      </c>
      <c r="BF220" s="210">
        <f>IF(N220="snížená",J220,0)</f>
        <v>0</v>
      </c>
      <c r="BG220" s="210">
        <f>IF(N220="zákl. přenesená",J220,0)</f>
        <v>0</v>
      </c>
      <c r="BH220" s="210">
        <f>IF(N220="sníž. přenesená",J220,0)</f>
        <v>0</v>
      </c>
      <c r="BI220" s="210">
        <f>IF(N220="nulová",J220,0)</f>
        <v>0</v>
      </c>
      <c r="BJ220" s="17" t="s">
        <v>78</v>
      </c>
      <c r="BK220" s="210">
        <f>ROUND(I220*H220,2)</f>
        <v>0</v>
      </c>
      <c r="BL220" s="17" t="s">
        <v>119</v>
      </c>
      <c r="BM220" s="209" t="s">
        <v>727</v>
      </c>
    </row>
    <row r="221" s="2" customFormat="1">
      <c r="A221" s="38"/>
      <c r="B221" s="39"/>
      <c r="C221" s="40"/>
      <c r="D221" s="224" t="s">
        <v>192</v>
      </c>
      <c r="E221" s="40"/>
      <c r="F221" s="225" t="s">
        <v>728</v>
      </c>
      <c r="G221" s="40"/>
      <c r="H221" s="40"/>
      <c r="I221" s="226"/>
      <c r="J221" s="40"/>
      <c r="K221" s="40"/>
      <c r="L221" s="44"/>
      <c r="M221" s="227"/>
      <c r="N221" s="228"/>
      <c r="O221" s="84"/>
      <c r="P221" s="84"/>
      <c r="Q221" s="84"/>
      <c r="R221" s="84"/>
      <c r="S221" s="84"/>
      <c r="T221" s="85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192</v>
      </c>
      <c r="AU221" s="17" t="s">
        <v>80</v>
      </c>
    </row>
    <row r="222" s="13" customFormat="1">
      <c r="A222" s="13"/>
      <c r="B222" s="229"/>
      <c r="C222" s="230"/>
      <c r="D222" s="231" t="s">
        <v>194</v>
      </c>
      <c r="E222" s="232" t="s">
        <v>19</v>
      </c>
      <c r="F222" s="233" t="s">
        <v>729</v>
      </c>
      <c r="G222" s="230"/>
      <c r="H222" s="234">
        <v>24.420000000000002</v>
      </c>
      <c r="I222" s="235"/>
      <c r="J222" s="230"/>
      <c r="K222" s="230"/>
      <c r="L222" s="236"/>
      <c r="M222" s="237"/>
      <c r="N222" s="238"/>
      <c r="O222" s="238"/>
      <c r="P222" s="238"/>
      <c r="Q222" s="238"/>
      <c r="R222" s="238"/>
      <c r="S222" s="238"/>
      <c r="T222" s="239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0" t="s">
        <v>194</v>
      </c>
      <c r="AU222" s="240" t="s">
        <v>80</v>
      </c>
      <c r="AV222" s="13" t="s">
        <v>80</v>
      </c>
      <c r="AW222" s="13" t="s">
        <v>32</v>
      </c>
      <c r="AX222" s="13" t="s">
        <v>78</v>
      </c>
      <c r="AY222" s="240" t="s">
        <v>120</v>
      </c>
    </row>
    <row r="223" s="2" customFormat="1" ht="37.8" customHeight="1">
      <c r="A223" s="38"/>
      <c r="B223" s="39"/>
      <c r="C223" s="197" t="s">
        <v>348</v>
      </c>
      <c r="D223" s="197" t="s">
        <v>121</v>
      </c>
      <c r="E223" s="198" t="s">
        <v>730</v>
      </c>
      <c r="F223" s="199" t="s">
        <v>731</v>
      </c>
      <c r="G223" s="200" t="s">
        <v>254</v>
      </c>
      <c r="H223" s="201">
        <v>19.5</v>
      </c>
      <c r="I223" s="202"/>
      <c r="J223" s="203">
        <f>ROUND(I223*H223,2)</f>
        <v>0</v>
      </c>
      <c r="K223" s="204"/>
      <c r="L223" s="44"/>
      <c r="M223" s="205" t="s">
        <v>19</v>
      </c>
      <c r="N223" s="206" t="s">
        <v>41</v>
      </c>
      <c r="O223" s="84"/>
      <c r="P223" s="207">
        <f>O223*H223</f>
        <v>0</v>
      </c>
      <c r="Q223" s="207">
        <v>0.08702</v>
      </c>
      <c r="R223" s="207">
        <f>Q223*H223</f>
        <v>1.69689</v>
      </c>
      <c r="S223" s="207">
        <v>0</v>
      </c>
      <c r="T223" s="208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09" t="s">
        <v>119</v>
      </c>
      <c r="AT223" s="209" t="s">
        <v>121</v>
      </c>
      <c r="AU223" s="209" t="s">
        <v>80</v>
      </c>
      <c r="AY223" s="17" t="s">
        <v>120</v>
      </c>
      <c r="BE223" s="210">
        <f>IF(N223="základní",J223,0)</f>
        <v>0</v>
      </c>
      <c r="BF223" s="210">
        <f>IF(N223="snížená",J223,0)</f>
        <v>0</v>
      </c>
      <c r="BG223" s="210">
        <f>IF(N223="zákl. přenesená",J223,0)</f>
        <v>0</v>
      </c>
      <c r="BH223" s="210">
        <f>IF(N223="sníž. přenesená",J223,0)</f>
        <v>0</v>
      </c>
      <c r="BI223" s="210">
        <f>IF(N223="nulová",J223,0)</f>
        <v>0</v>
      </c>
      <c r="BJ223" s="17" t="s">
        <v>78</v>
      </c>
      <c r="BK223" s="210">
        <f>ROUND(I223*H223,2)</f>
        <v>0</v>
      </c>
      <c r="BL223" s="17" t="s">
        <v>119</v>
      </c>
      <c r="BM223" s="209" t="s">
        <v>732</v>
      </c>
    </row>
    <row r="224" s="2" customFormat="1">
      <c r="A224" s="38"/>
      <c r="B224" s="39"/>
      <c r="C224" s="40"/>
      <c r="D224" s="224" t="s">
        <v>192</v>
      </c>
      <c r="E224" s="40"/>
      <c r="F224" s="225" t="s">
        <v>733</v>
      </c>
      <c r="G224" s="40"/>
      <c r="H224" s="40"/>
      <c r="I224" s="226"/>
      <c r="J224" s="40"/>
      <c r="K224" s="40"/>
      <c r="L224" s="44"/>
      <c r="M224" s="227"/>
      <c r="N224" s="228"/>
      <c r="O224" s="84"/>
      <c r="P224" s="84"/>
      <c r="Q224" s="84"/>
      <c r="R224" s="84"/>
      <c r="S224" s="84"/>
      <c r="T224" s="85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192</v>
      </c>
      <c r="AU224" s="17" t="s">
        <v>80</v>
      </c>
    </row>
    <row r="225" s="13" customFormat="1">
      <c r="A225" s="13"/>
      <c r="B225" s="229"/>
      <c r="C225" s="230"/>
      <c r="D225" s="231" t="s">
        <v>194</v>
      </c>
      <c r="E225" s="232" t="s">
        <v>19</v>
      </c>
      <c r="F225" s="233" t="s">
        <v>734</v>
      </c>
      <c r="G225" s="230"/>
      <c r="H225" s="234">
        <v>19.5</v>
      </c>
      <c r="I225" s="235"/>
      <c r="J225" s="230"/>
      <c r="K225" s="230"/>
      <c r="L225" s="236"/>
      <c r="M225" s="237"/>
      <c r="N225" s="238"/>
      <c r="O225" s="238"/>
      <c r="P225" s="238"/>
      <c r="Q225" s="238"/>
      <c r="R225" s="238"/>
      <c r="S225" s="238"/>
      <c r="T225" s="239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0" t="s">
        <v>194</v>
      </c>
      <c r="AU225" s="240" t="s">
        <v>80</v>
      </c>
      <c r="AV225" s="13" t="s">
        <v>80</v>
      </c>
      <c r="AW225" s="13" t="s">
        <v>32</v>
      </c>
      <c r="AX225" s="13" t="s">
        <v>78</v>
      </c>
      <c r="AY225" s="240" t="s">
        <v>120</v>
      </c>
    </row>
    <row r="226" s="2" customFormat="1" ht="37.8" customHeight="1">
      <c r="A226" s="38"/>
      <c r="B226" s="39"/>
      <c r="C226" s="197" t="s">
        <v>354</v>
      </c>
      <c r="D226" s="197" t="s">
        <v>121</v>
      </c>
      <c r="E226" s="198" t="s">
        <v>735</v>
      </c>
      <c r="F226" s="199" t="s">
        <v>736</v>
      </c>
      <c r="G226" s="200" t="s">
        <v>254</v>
      </c>
      <c r="H226" s="201">
        <v>332.42000000000002</v>
      </c>
      <c r="I226" s="202"/>
      <c r="J226" s="203">
        <f>ROUND(I226*H226,2)</f>
        <v>0</v>
      </c>
      <c r="K226" s="204"/>
      <c r="L226" s="44"/>
      <c r="M226" s="205" t="s">
        <v>19</v>
      </c>
      <c r="N226" s="206" t="s">
        <v>41</v>
      </c>
      <c r="O226" s="84"/>
      <c r="P226" s="207">
        <f>O226*H226</f>
        <v>0</v>
      </c>
      <c r="Q226" s="207">
        <v>0.00085999999999999998</v>
      </c>
      <c r="R226" s="207">
        <f>Q226*H226</f>
        <v>0.2858812</v>
      </c>
      <c r="S226" s="207">
        <v>0</v>
      </c>
      <c r="T226" s="208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09" t="s">
        <v>119</v>
      </c>
      <c r="AT226" s="209" t="s">
        <v>121</v>
      </c>
      <c r="AU226" s="209" t="s">
        <v>80</v>
      </c>
      <c r="AY226" s="17" t="s">
        <v>120</v>
      </c>
      <c r="BE226" s="210">
        <f>IF(N226="základní",J226,0)</f>
        <v>0</v>
      </c>
      <c r="BF226" s="210">
        <f>IF(N226="snížená",J226,0)</f>
        <v>0</v>
      </c>
      <c r="BG226" s="210">
        <f>IF(N226="zákl. přenesená",J226,0)</f>
        <v>0</v>
      </c>
      <c r="BH226" s="210">
        <f>IF(N226="sníž. přenesená",J226,0)</f>
        <v>0</v>
      </c>
      <c r="BI226" s="210">
        <f>IF(N226="nulová",J226,0)</f>
        <v>0</v>
      </c>
      <c r="BJ226" s="17" t="s">
        <v>78</v>
      </c>
      <c r="BK226" s="210">
        <f>ROUND(I226*H226,2)</f>
        <v>0</v>
      </c>
      <c r="BL226" s="17" t="s">
        <v>119</v>
      </c>
      <c r="BM226" s="209" t="s">
        <v>737</v>
      </c>
    </row>
    <row r="227" s="2" customFormat="1">
      <c r="A227" s="38"/>
      <c r="B227" s="39"/>
      <c r="C227" s="40"/>
      <c r="D227" s="224" t="s">
        <v>192</v>
      </c>
      <c r="E227" s="40"/>
      <c r="F227" s="225" t="s">
        <v>738</v>
      </c>
      <c r="G227" s="40"/>
      <c r="H227" s="40"/>
      <c r="I227" s="226"/>
      <c r="J227" s="40"/>
      <c r="K227" s="40"/>
      <c r="L227" s="44"/>
      <c r="M227" s="227"/>
      <c r="N227" s="228"/>
      <c r="O227" s="84"/>
      <c r="P227" s="84"/>
      <c r="Q227" s="84"/>
      <c r="R227" s="84"/>
      <c r="S227" s="84"/>
      <c r="T227" s="85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192</v>
      </c>
      <c r="AU227" s="17" t="s">
        <v>80</v>
      </c>
    </row>
    <row r="228" s="13" customFormat="1">
      <c r="A228" s="13"/>
      <c r="B228" s="229"/>
      <c r="C228" s="230"/>
      <c r="D228" s="231" t="s">
        <v>194</v>
      </c>
      <c r="E228" s="232" t="s">
        <v>19</v>
      </c>
      <c r="F228" s="233" t="s">
        <v>721</v>
      </c>
      <c r="G228" s="230"/>
      <c r="H228" s="234">
        <v>129.69999999999999</v>
      </c>
      <c r="I228" s="235"/>
      <c r="J228" s="230"/>
      <c r="K228" s="230"/>
      <c r="L228" s="236"/>
      <c r="M228" s="237"/>
      <c r="N228" s="238"/>
      <c r="O228" s="238"/>
      <c r="P228" s="238"/>
      <c r="Q228" s="238"/>
      <c r="R228" s="238"/>
      <c r="S228" s="238"/>
      <c r="T228" s="239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0" t="s">
        <v>194</v>
      </c>
      <c r="AU228" s="240" t="s">
        <v>80</v>
      </c>
      <c r="AV228" s="13" t="s">
        <v>80</v>
      </c>
      <c r="AW228" s="13" t="s">
        <v>32</v>
      </c>
      <c r="AX228" s="13" t="s">
        <v>70</v>
      </c>
      <c r="AY228" s="240" t="s">
        <v>120</v>
      </c>
    </row>
    <row r="229" s="13" customFormat="1">
      <c r="A229" s="13"/>
      <c r="B229" s="229"/>
      <c r="C229" s="230"/>
      <c r="D229" s="231" t="s">
        <v>194</v>
      </c>
      <c r="E229" s="232" t="s">
        <v>19</v>
      </c>
      <c r="F229" s="233" t="s">
        <v>722</v>
      </c>
      <c r="G229" s="230"/>
      <c r="H229" s="234">
        <v>57.600000000000001</v>
      </c>
      <c r="I229" s="235"/>
      <c r="J229" s="230"/>
      <c r="K229" s="230"/>
      <c r="L229" s="236"/>
      <c r="M229" s="237"/>
      <c r="N229" s="238"/>
      <c r="O229" s="238"/>
      <c r="P229" s="238"/>
      <c r="Q229" s="238"/>
      <c r="R229" s="238"/>
      <c r="S229" s="238"/>
      <c r="T229" s="239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0" t="s">
        <v>194</v>
      </c>
      <c r="AU229" s="240" t="s">
        <v>80</v>
      </c>
      <c r="AV229" s="13" t="s">
        <v>80</v>
      </c>
      <c r="AW229" s="13" t="s">
        <v>32</v>
      </c>
      <c r="AX229" s="13" t="s">
        <v>70</v>
      </c>
      <c r="AY229" s="240" t="s">
        <v>120</v>
      </c>
    </row>
    <row r="230" s="13" customFormat="1">
      <c r="A230" s="13"/>
      <c r="B230" s="229"/>
      <c r="C230" s="230"/>
      <c r="D230" s="231" t="s">
        <v>194</v>
      </c>
      <c r="E230" s="232" t="s">
        <v>19</v>
      </c>
      <c r="F230" s="233" t="s">
        <v>723</v>
      </c>
      <c r="G230" s="230"/>
      <c r="H230" s="234">
        <v>51.600000000000001</v>
      </c>
      <c r="I230" s="235"/>
      <c r="J230" s="230"/>
      <c r="K230" s="230"/>
      <c r="L230" s="236"/>
      <c r="M230" s="237"/>
      <c r="N230" s="238"/>
      <c r="O230" s="238"/>
      <c r="P230" s="238"/>
      <c r="Q230" s="238"/>
      <c r="R230" s="238"/>
      <c r="S230" s="238"/>
      <c r="T230" s="239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0" t="s">
        <v>194</v>
      </c>
      <c r="AU230" s="240" t="s">
        <v>80</v>
      </c>
      <c r="AV230" s="13" t="s">
        <v>80</v>
      </c>
      <c r="AW230" s="13" t="s">
        <v>32</v>
      </c>
      <c r="AX230" s="13" t="s">
        <v>70</v>
      </c>
      <c r="AY230" s="240" t="s">
        <v>120</v>
      </c>
    </row>
    <row r="231" s="13" customFormat="1">
      <c r="A231" s="13"/>
      <c r="B231" s="229"/>
      <c r="C231" s="230"/>
      <c r="D231" s="231" t="s">
        <v>194</v>
      </c>
      <c r="E231" s="232" t="s">
        <v>19</v>
      </c>
      <c r="F231" s="233" t="s">
        <v>724</v>
      </c>
      <c r="G231" s="230"/>
      <c r="H231" s="234">
        <v>93.519999999999996</v>
      </c>
      <c r="I231" s="235"/>
      <c r="J231" s="230"/>
      <c r="K231" s="230"/>
      <c r="L231" s="236"/>
      <c r="M231" s="237"/>
      <c r="N231" s="238"/>
      <c r="O231" s="238"/>
      <c r="P231" s="238"/>
      <c r="Q231" s="238"/>
      <c r="R231" s="238"/>
      <c r="S231" s="238"/>
      <c r="T231" s="239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0" t="s">
        <v>194</v>
      </c>
      <c r="AU231" s="240" t="s">
        <v>80</v>
      </c>
      <c r="AV231" s="13" t="s">
        <v>80</v>
      </c>
      <c r="AW231" s="13" t="s">
        <v>32</v>
      </c>
      <c r="AX231" s="13" t="s">
        <v>70</v>
      </c>
      <c r="AY231" s="240" t="s">
        <v>120</v>
      </c>
    </row>
    <row r="232" s="14" customFormat="1">
      <c r="A232" s="14"/>
      <c r="B232" s="241"/>
      <c r="C232" s="242"/>
      <c r="D232" s="231" t="s">
        <v>194</v>
      </c>
      <c r="E232" s="243" t="s">
        <v>19</v>
      </c>
      <c r="F232" s="244" t="s">
        <v>278</v>
      </c>
      <c r="G232" s="242"/>
      <c r="H232" s="245">
        <v>332.42000000000002</v>
      </c>
      <c r="I232" s="246"/>
      <c r="J232" s="242"/>
      <c r="K232" s="242"/>
      <c r="L232" s="247"/>
      <c r="M232" s="248"/>
      <c r="N232" s="249"/>
      <c r="O232" s="249"/>
      <c r="P232" s="249"/>
      <c r="Q232" s="249"/>
      <c r="R232" s="249"/>
      <c r="S232" s="249"/>
      <c r="T232" s="250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1" t="s">
        <v>194</v>
      </c>
      <c r="AU232" s="251" t="s">
        <v>80</v>
      </c>
      <c r="AV232" s="14" t="s">
        <v>119</v>
      </c>
      <c r="AW232" s="14" t="s">
        <v>32</v>
      </c>
      <c r="AX232" s="14" t="s">
        <v>78</v>
      </c>
      <c r="AY232" s="251" t="s">
        <v>120</v>
      </c>
    </row>
    <row r="233" s="2" customFormat="1" ht="37.8" customHeight="1">
      <c r="A233" s="38"/>
      <c r="B233" s="39"/>
      <c r="C233" s="197" t="s">
        <v>360</v>
      </c>
      <c r="D233" s="197" t="s">
        <v>121</v>
      </c>
      <c r="E233" s="198" t="s">
        <v>739</v>
      </c>
      <c r="F233" s="199" t="s">
        <v>740</v>
      </c>
      <c r="G233" s="200" t="s">
        <v>254</v>
      </c>
      <c r="H233" s="201">
        <v>24.420000000000002</v>
      </c>
      <c r="I233" s="202"/>
      <c r="J233" s="203">
        <f>ROUND(I233*H233,2)</f>
        <v>0</v>
      </c>
      <c r="K233" s="204"/>
      <c r="L233" s="44"/>
      <c r="M233" s="205" t="s">
        <v>19</v>
      </c>
      <c r="N233" s="206" t="s">
        <v>41</v>
      </c>
      <c r="O233" s="84"/>
      <c r="P233" s="207">
        <f>O233*H233</f>
        <v>0</v>
      </c>
      <c r="Q233" s="207">
        <v>0.0010200000000000001</v>
      </c>
      <c r="R233" s="207">
        <f>Q233*H233</f>
        <v>0.024908400000000004</v>
      </c>
      <c r="S233" s="207">
        <v>0</v>
      </c>
      <c r="T233" s="208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09" t="s">
        <v>119</v>
      </c>
      <c r="AT233" s="209" t="s">
        <v>121</v>
      </c>
      <c r="AU233" s="209" t="s">
        <v>80</v>
      </c>
      <c r="AY233" s="17" t="s">
        <v>120</v>
      </c>
      <c r="BE233" s="210">
        <f>IF(N233="základní",J233,0)</f>
        <v>0</v>
      </c>
      <c r="BF233" s="210">
        <f>IF(N233="snížená",J233,0)</f>
        <v>0</v>
      </c>
      <c r="BG233" s="210">
        <f>IF(N233="zákl. přenesená",J233,0)</f>
        <v>0</v>
      </c>
      <c r="BH233" s="210">
        <f>IF(N233="sníž. přenesená",J233,0)</f>
        <v>0</v>
      </c>
      <c r="BI233" s="210">
        <f>IF(N233="nulová",J233,0)</f>
        <v>0</v>
      </c>
      <c r="BJ233" s="17" t="s">
        <v>78</v>
      </c>
      <c r="BK233" s="210">
        <f>ROUND(I233*H233,2)</f>
        <v>0</v>
      </c>
      <c r="BL233" s="17" t="s">
        <v>119</v>
      </c>
      <c r="BM233" s="209" t="s">
        <v>741</v>
      </c>
    </row>
    <row r="234" s="2" customFormat="1">
      <c r="A234" s="38"/>
      <c r="B234" s="39"/>
      <c r="C234" s="40"/>
      <c r="D234" s="224" t="s">
        <v>192</v>
      </c>
      <c r="E234" s="40"/>
      <c r="F234" s="225" t="s">
        <v>742</v>
      </c>
      <c r="G234" s="40"/>
      <c r="H234" s="40"/>
      <c r="I234" s="226"/>
      <c r="J234" s="40"/>
      <c r="K234" s="40"/>
      <c r="L234" s="44"/>
      <c r="M234" s="227"/>
      <c r="N234" s="228"/>
      <c r="O234" s="84"/>
      <c r="P234" s="84"/>
      <c r="Q234" s="84"/>
      <c r="R234" s="84"/>
      <c r="S234" s="84"/>
      <c r="T234" s="85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192</v>
      </c>
      <c r="AU234" s="17" t="s">
        <v>80</v>
      </c>
    </row>
    <row r="235" s="13" customFormat="1">
      <c r="A235" s="13"/>
      <c r="B235" s="229"/>
      <c r="C235" s="230"/>
      <c r="D235" s="231" t="s">
        <v>194</v>
      </c>
      <c r="E235" s="232" t="s">
        <v>19</v>
      </c>
      <c r="F235" s="233" t="s">
        <v>729</v>
      </c>
      <c r="G235" s="230"/>
      <c r="H235" s="234">
        <v>24.420000000000002</v>
      </c>
      <c r="I235" s="235"/>
      <c r="J235" s="230"/>
      <c r="K235" s="230"/>
      <c r="L235" s="236"/>
      <c r="M235" s="237"/>
      <c r="N235" s="238"/>
      <c r="O235" s="238"/>
      <c r="P235" s="238"/>
      <c r="Q235" s="238"/>
      <c r="R235" s="238"/>
      <c r="S235" s="238"/>
      <c r="T235" s="239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0" t="s">
        <v>194</v>
      </c>
      <c r="AU235" s="240" t="s">
        <v>80</v>
      </c>
      <c r="AV235" s="13" t="s">
        <v>80</v>
      </c>
      <c r="AW235" s="13" t="s">
        <v>32</v>
      </c>
      <c r="AX235" s="13" t="s">
        <v>78</v>
      </c>
      <c r="AY235" s="240" t="s">
        <v>120</v>
      </c>
    </row>
    <row r="236" s="2" customFormat="1" ht="37.8" customHeight="1">
      <c r="A236" s="38"/>
      <c r="B236" s="39"/>
      <c r="C236" s="197" t="s">
        <v>367</v>
      </c>
      <c r="D236" s="197" t="s">
        <v>121</v>
      </c>
      <c r="E236" s="198" t="s">
        <v>743</v>
      </c>
      <c r="F236" s="199" t="s">
        <v>744</v>
      </c>
      <c r="G236" s="200" t="s">
        <v>254</v>
      </c>
      <c r="H236" s="201">
        <v>19.5</v>
      </c>
      <c r="I236" s="202"/>
      <c r="J236" s="203">
        <f>ROUND(I236*H236,2)</f>
        <v>0</v>
      </c>
      <c r="K236" s="204"/>
      <c r="L236" s="44"/>
      <c r="M236" s="205" t="s">
        <v>19</v>
      </c>
      <c r="N236" s="206" t="s">
        <v>41</v>
      </c>
      <c r="O236" s="84"/>
      <c r="P236" s="207">
        <f>O236*H236</f>
        <v>0</v>
      </c>
      <c r="Q236" s="207">
        <v>0</v>
      </c>
      <c r="R236" s="207">
        <f>Q236*H236</f>
        <v>0</v>
      </c>
      <c r="S236" s="207">
        <v>0</v>
      </c>
      <c r="T236" s="208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09" t="s">
        <v>119</v>
      </c>
      <c r="AT236" s="209" t="s">
        <v>121</v>
      </c>
      <c r="AU236" s="209" t="s">
        <v>80</v>
      </c>
      <c r="AY236" s="17" t="s">
        <v>120</v>
      </c>
      <c r="BE236" s="210">
        <f>IF(N236="základní",J236,0)</f>
        <v>0</v>
      </c>
      <c r="BF236" s="210">
        <f>IF(N236="snížená",J236,0)</f>
        <v>0</v>
      </c>
      <c r="BG236" s="210">
        <f>IF(N236="zákl. přenesená",J236,0)</f>
        <v>0</v>
      </c>
      <c r="BH236" s="210">
        <f>IF(N236="sníž. přenesená",J236,0)</f>
        <v>0</v>
      </c>
      <c r="BI236" s="210">
        <f>IF(N236="nulová",J236,0)</f>
        <v>0</v>
      </c>
      <c r="BJ236" s="17" t="s">
        <v>78</v>
      </c>
      <c r="BK236" s="210">
        <f>ROUND(I236*H236,2)</f>
        <v>0</v>
      </c>
      <c r="BL236" s="17" t="s">
        <v>119</v>
      </c>
      <c r="BM236" s="209" t="s">
        <v>745</v>
      </c>
    </row>
    <row r="237" s="2" customFormat="1">
      <c r="A237" s="38"/>
      <c r="B237" s="39"/>
      <c r="C237" s="40"/>
      <c r="D237" s="224" t="s">
        <v>192</v>
      </c>
      <c r="E237" s="40"/>
      <c r="F237" s="225" t="s">
        <v>746</v>
      </c>
      <c r="G237" s="40"/>
      <c r="H237" s="40"/>
      <c r="I237" s="226"/>
      <c r="J237" s="40"/>
      <c r="K237" s="40"/>
      <c r="L237" s="44"/>
      <c r="M237" s="227"/>
      <c r="N237" s="228"/>
      <c r="O237" s="84"/>
      <c r="P237" s="84"/>
      <c r="Q237" s="84"/>
      <c r="R237" s="84"/>
      <c r="S237" s="84"/>
      <c r="T237" s="85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192</v>
      </c>
      <c r="AU237" s="17" t="s">
        <v>80</v>
      </c>
    </row>
    <row r="238" s="13" customFormat="1">
      <c r="A238" s="13"/>
      <c r="B238" s="229"/>
      <c r="C238" s="230"/>
      <c r="D238" s="231" t="s">
        <v>194</v>
      </c>
      <c r="E238" s="232" t="s">
        <v>19</v>
      </c>
      <c r="F238" s="233" t="s">
        <v>734</v>
      </c>
      <c r="G238" s="230"/>
      <c r="H238" s="234">
        <v>19.5</v>
      </c>
      <c r="I238" s="235"/>
      <c r="J238" s="230"/>
      <c r="K238" s="230"/>
      <c r="L238" s="236"/>
      <c r="M238" s="237"/>
      <c r="N238" s="238"/>
      <c r="O238" s="238"/>
      <c r="P238" s="238"/>
      <c r="Q238" s="238"/>
      <c r="R238" s="238"/>
      <c r="S238" s="238"/>
      <c r="T238" s="239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0" t="s">
        <v>194</v>
      </c>
      <c r="AU238" s="240" t="s">
        <v>80</v>
      </c>
      <c r="AV238" s="13" t="s">
        <v>80</v>
      </c>
      <c r="AW238" s="13" t="s">
        <v>32</v>
      </c>
      <c r="AX238" s="13" t="s">
        <v>78</v>
      </c>
      <c r="AY238" s="240" t="s">
        <v>120</v>
      </c>
    </row>
    <row r="239" s="2" customFormat="1" ht="44.25" customHeight="1">
      <c r="A239" s="38"/>
      <c r="B239" s="39"/>
      <c r="C239" s="197" t="s">
        <v>465</v>
      </c>
      <c r="D239" s="197" t="s">
        <v>121</v>
      </c>
      <c r="E239" s="198" t="s">
        <v>747</v>
      </c>
      <c r="F239" s="199" t="s">
        <v>748</v>
      </c>
      <c r="G239" s="200" t="s">
        <v>314</v>
      </c>
      <c r="H239" s="201">
        <v>2.8679999999999999</v>
      </c>
      <c r="I239" s="202"/>
      <c r="J239" s="203">
        <f>ROUND(I239*H239,2)</f>
        <v>0</v>
      </c>
      <c r="K239" s="204"/>
      <c r="L239" s="44"/>
      <c r="M239" s="205" t="s">
        <v>19</v>
      </c>
      <c r="N239" s="206" t="s">
        <v>41</v>
      </c>
      <c r="O239" s="84"/>
      <c r="P239" s="207">
        <f>O239*H239</f>
        <v>0</v>
      </c>
      <c r="Q239" s="207">
        <v>1.09528</v>
      </c>
      <c r="R239" s="207">
        <f>Q239*H239</f>
        <v>3.1412630400000001</v>
      </c>
      <c r="S239" s="207">
        <v>0</v>
      </c>
      <c r="T239" s="208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09" t="s">
        <v>119</v>
      </c>
      <c r="AT239" s="209" t="s">
        <v>121</v>
      </c>
      <c r="AU239" s="209" t="s">
        <v>80</v>
      </c>
      <c r="AY239" s="17" t="s">
        <v>120</v>
      </c>
      <c r="BE239" s="210">
        <f>IF(N239="základní",J239,0)</f>
        <v>0</v>
      </c>
      <c r="BF239" s="210">
        <f>IF(N239="snížená",J239,0)</f>
        <v>0</v>
      </c>
      <c r="BG239" s="210">
        <f>IF(N239="zákl. přenesená",J239,0)</f>
        <v>0</v>
      </c>
      <c r="BH239" s="210">
        <f>IF(N239="sníž. přenesená",J239,0)</f>
        <v>0</v>
      </c>
      <c r="BI239" s="210">
        <f>IF(N239="nulová",J239,0)</f>
        <v>0</v>
      </c>
      <c r="BJ239" s="17" t="s">
        <v>78</v>
      </c>
      <c r="BK239" s="210">
        <f>ROUND(I239*H239,2)</f>
        <v>0</v>
      </c>
      <c r="BL239" s="17" t="s">
        <v>119</v>
      </c>
      <c r="BM239" s="209" t="s">
        <v>749</v>
      </c>
    </row>
    <row r="240" s="2" customFormat="1">
      <c r="A240" s="38"/>
      <c r="B240" s="39"/>
      <c r="C240" s="40"/>
      <c r="D240" s="224" t="s">
        <v>192</v>
      </c>
      <c r="E240" s="40"/>
      <c r="F240" s="225" t="s">
        <v>750</v>
      </c>
      <c r="G240" s="40"/>
      <c r="H240" s="40"/>
      <c r="I240" s="226"/>
      <c r="J240" s="40"/>
      <c r="K240" s="40"/>
      <c r="L240" s="44"/>
      <c r="M240" s="227"/>
      <c r="N240" s="228"/>
      <c r="O240" s="84"/>
      <c r="P240" s="84"/>
      <c r="Q240" s="84"/>
      <c r="R240" s="84"/>
      <c r="S240" s="84"/>
      <c r="T240" s="85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192</v>
      </c>
      <c r="AU240" s="17" t="s">
        <v>80</v>
      </c>
    </row>
    <row r="241" s="13" customFormat="1">
      <c r="A241" s="13"/>
      <c r="B241" s="229"/>
      <c r="C241" s="230"/>
      <c r="D241" s="231" t="s">
        <v>194</v>
      </c>
      <c r="E241" s="232" t="s">
        <v>19</v>
      </c>
      <c r="F241" s="233" t="s">
        <v>751</v>
      </c>
      <c r="G241" s="230"/>
      <c r="H241" s="234">
        <v>0.30199999999999999</v>
      </c>
      <c r="I241" s="235"/>
      <c r="J241" s="230"/>
      <c r="K241" s="230"/>
      <c r="L241" s="236"/>
      <c r="M241" s="237"/>
      <c r="N241" s="238"/>
      <c r="O241" s="238"/>
      <c r="P241" s="238"/>
      <c r="Q241" s="238"/>
      <c r="R241" s="238"/>
      <c r="S241" s="238"/>
      <c r="T241" s="239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0" t="s">
        <v>194</v>
      </c>
      <c r="AU241" s="240" t="s">
        <v>80</v>
      </c>
      <c r="AV241" s="13" t="s">
        <v>80</v>
      </c>
      <c r="AW241" s="13" t="s">
        <v>32</v>
      </c>
      <c r="AX241" s="13" t="s">
        <v>70</v>
      </c>
      <c r="AY241" s="240" t="s">
        <v>120</v>
      </c>
    </row>
    <row r="242" s="13" customFormat="1">
      <c r="A242" s="13"/>
      <c r="B242" s="229"/>
      <c r="C242" s="230"/>
      <c r="D242" s="231" t="s">
        <v>194</v>
      </c>
      <c r="E242" s="232" t="s">
        <v>19</v>
      </c>
      <c r="F242" s="233" t="s">
        <v>752</v>
      </c>
      <c r="G242" s="230"/>
      <c r="H242" s="234">
        <v>2.0339999999999998</v>
      </c>
      <c r="I242" s="235"/>
      <c r="J242" s="230"/>
      <c r="K242" s="230"/>
      <c r="L242" s="236"/>
      <c r="M242" s="237"/>
      <c r="N242" s="238"/>
      <c r="O242" s="238"/>
      <c r="P242" s="238"/>
      <c r="Q242" s="238"/>
      <c r="R242" s="238"/>
      <c r="S242" s="238"/>
      <c r="T242" s="239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0" t="s">
        <v>194</v>
      </c>
      <c r="AU242" s="240" t="s">
        <v>80</v>
      </c>
      <c r="AV242" s="13" t="s">
        <v>80</v>
      </c>
      <c r="AW242" s="13" t="s">
        <v>32</v>
      </c>
      <c r="AX242" s="13" t="s">
        <v>70</v>
      </c>
      <c r="AY242" s="240" t="s">
        <v>120</v>
      </c>
    </row>
    <row r="243" s="13" customFormat="1">
      <c r="A243" s="13"/>
      <c r="B243" s="229"/>
      <c r="C243" s="230"/>
      <c r="D243" s="231" t="s">
        <v>194</v>
      </c>
      <c r="E243" s="232" t="s">
        <v>19</v>
      </c>
      <c r="F243" s="233" t="s">
        <v>753</v>
      </c>
      <c r="G243" s="230"/>
      <c r="H243" s="234">
        <v>0.13</v>
      </c>
      <c r="I243" s="235"/>
      <c r="J243" s="230"/>
      <c r="K243" s="230"/>
      <c r="L243" s="236"/>
      <c r="M243" s="237"/>
      <c r="N243" s="238"/>
      <c r="O243" s="238"/>
      <c r="P243" s="238"/>
      <c r="Q243" s="238"/>
      <c r="R243" s="238"/>
      <c r="S243" s="238"/>
      <c r="T243" s="239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0" t="s">
        <v>194</v>
      </c>
      <c r="AU243" s="240" t="s">
        <v>80</v>
      </c>
      <c r="AV243" s="13" t="s">
        <v>80</v>
      </c>
      <c r="AW243" s="13" t="s">
        <v>32</v>
      </c>
      <c r="AX243" s="13" t="s">
        <v>70</v>
      </c>
      <c r="AY243" s="240" t="s">
        <v>120</v>
      </c>
    </row>
    <row r="244" s="13" customFormat="1">
      <c r="A244" s="13"/>
      <c r="B244" s="229"/>
      <c r="C244" s="230"/>
      <c r="D244" s="231" t="s">
        <v>194</v>
      </c>
      <c r="E244" s="232" t="s">
        <v>19</v>
      </c>
      <c r="F244" s="233" t="s">
        <v>754</v>
      </c>
      <c r="G244" s="230"/>
      <c r="H244" s="234">
        <v>0.40200000000000002</v>
      </c>
      <c r="I244" s="235"/>
      <c r="J244" s="230"/>
      <c r="K244" s="230"/>
      <c r="L244" s="236"/>
      <c r="M244" s="237"/>
      <c r="N244" s="238"/>
      <c r="O244" s="238"/>
      <c r="P244" s="238"/>
      <c r="Q244" s="238"/>
      <c r="R244" s="238"/>
      <c r="S244" s="238"/>
      <c r="T244" s="239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0" t="s">
        <v>194</v>
      </c>
      <c r="AU244" s="240" t="s">
        <v>80</v>
      </c>
      <c r="AV244" s="13" t="s">
        <v>80</v>
      </c>
      <c r="AW244" s="13" t="s">
        <v>32</v>
      </c>
      <c r="AX244" s="13" t="s">
        <v>70</v>
      </c>
      <c r="AY244" s="240" t="s">
        <v>120</v>
      </c>
    </row>
    <row r="245" s="14" customFormat="1">
      <c r="A245" s="14"/>
      <c r="B245" s="241"/>
      <c r="C245" s="242"/>
      <c r="D245" s="231" t="s">
        <v>194</v>
      </c>
      <c r="E245" s="243" t="s">
        <v>19</v>
      </c>
      <c r="F245" s="244" t="s">
        <v>278</v>
      </c>
      <c r="G245" s="242"/>
      <c r="H245" s="245">
        <v>2.8679999999999999</v>
      </c>
      <c r="I245" s="246"/>
      <c r="J245" s="242"/>
      <c r="K245" s="242"/>
      <c r="L245" s="247"/>
      <c r="M245" s="248"/>
      <c r="N245" s="249"/>
      <c r="O245" s="249"/>
      <c r="P245" s="249"/>
      <c r="Q245" s="249"/>
      <c r="R245" s="249"/>
      <c r="S245" s="249"/>
      <c r="T245" s="250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1" t="s">
        <v>194</v>
      </c>
      <c r="AU245" s="251" t="s">
        <v>80</v>
      </c>
      <c r="AV245" s="14" t="s">
        <v>119</v>
      </c>
      <c r="AW245" s="14" t="s">
        <v>32</v>
      </c>
      <c r="AX245" s="14" t="s">
        <v>78</v>
      </c>
      <c r="AY245" s="251" t="s">
        <v>120</v>
      </c>
    </row>
    <row r="246" s="2" customFormat="1" ht="44.25" customHeight="1">
      <c r="A246" s="38"/>
      <c r="B246" s="39"/>
      <c r="C246" s="197" t="s">
        <v>472</v>
      </c>
      <c r="D246" s="197" t="s">
        <v>121</v>
      </c>
      <c r="E246" s="198" t="s">
        <v>755</v>
      </c>
      <c r="F246" s="199" t="s">
        <v>756</v>
      </c>
      <c r="G246" s="200" t="s">
        <v>314</v>
      </c>
      <c r="H246" s="201">
        <v>3.8330000000000002</v>
      </c>
      <c r="I246" s="202"/>
      <c r="J246" s="203">
        <f>ROUND(I246*H246,2)</f>
        <v>0</v>
      </c>
      <c r="K246" s="204"/>
      <c r="L246" s="44"/>
      <c r="M246" s="205" t="s">
        <v>19</v>
      </c>
      <c r="N246" s="206" t="s">
        <v>41</v>
      </c>
      <c r="O246" s="84"/>
      <c r="P246" s="207">
        <f>O246*H246</f>
        <v>0</v>
      </c>
      <c r="Q246" s="207">
        <v>1.03955</v>
      </c>
      <c r="R246" s="207">
        <f>Q246*H246</f>
        <v>3.9845951500000001</v>
      </c>
      <c r="S246" s="207">
        <v>0</v>
      </c>
      <c r="T246" s="208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09" t="s">
        <v>119</v>
      </c>
      <c r="AT246" s="209" t="s">
        <v>121</v>
      </c>
      <c r="AU246" s="209" t="s">
        <v>80</v>
      </c>
      <c r="AY246" s="17" t="s">
        <v>120</v>
      </c>
      <c r="BE246" s="210">
        <f>IF(N246="základní",J246,0)</f>
        <v>0</v>
      </c>
      <c r="BF246" s="210">
        <f>IF(N246="snížená",J246,0)</f>
        <v>0</v>
      </c>
      <c r="BG246" s="210">
        <f>IF(N246="zákl. přenesená",J246,0)</f>
        <v>0</v>
      </c>
      <c r="BH246" s="210">
        <f>IF(N246="sníž. přenesená",J246,0)</f>
        <v>0</v>
      </c>
      <c r="BI246" s="210">
        <f>IF(N246="nulová",J246,0)</f>
        <v>0</v>
      </c>
      <c r="BJ246" s="17" t="s">
        <v>78</v>
      </c>
      <c r="BK246" s="210">
        <f>ROUND(I246*H246,2)</f>
        <v>0</v>
      </c>
      <c r="BL246" s="17" t="s">
        <v>119</v>
      </c>
      <c r="BM246" s="209" t="s">
        <v>757</v>
      </c>
    </row>
    <row r="247" s="2" customFormat="1">
      <c r="A247" s="38"/>
      <c r="B247" s="39"/>
      <c r="C247" s="40"/>
      <c r="D247" s="224" t="s">
        <v>192</v>
      </c>
      <c r="E247" s="40"/>
      <c r="F247" s="225" t="s">
        <v>758</v>
      </c>
      <c r="G247" s="40"/>
      <c r="H247" s="40"/>
      <c r="I247" s="226"/>
      <c r="J247" s="40"/>
      <c r="K247" s="40"/>
      <c r="L247" s="44"/>
      <c r="M247" s="227"/>
      <c r="N247" s="228"/>
      <c r="O247" s="84"/>
      <c r="P247" s="84"/>
      <c r="Q247" s="84"/>
      <c r="R247" s="84"/>
      <c r="S247" s="84"/>
      <c r="T247" s="85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192</v>
      </c>
      <c r="AU247" s="17" t="s">
        <v>80</v>
      </c>
    </row>
    <row r="248" s="13" customFormat="1">
      <c r="A248" s="13"/>
      <c r="B248" s="229"/>
      <c r="C248" s="230"/>
      <c r="D248" s="231" t="s">
        <v>194</v>
      </c>
      <c r="E248" s="232" t="s">
        <v>19</v>
      </c>
      <c r="F248" s="233" t="s">
        <v>759</v>
      </c>
      <c r="G248" s="230"/>
      <c r="H248" s="234">
        <v>2.4769999999999999</v>
      </c>
      <c r="I248" s="235"/>
      <c r="J248" s="230"/>
      <c r="K248" s="230"/>
      <c r="L248" s="236"/>
      <c r="M248" s="237"/>
      <c r="N248" s="238"/>
      <c r="O248" s="238"/>
      <c r="P248" s="238"/>
      <c r="Q248" s="238"/>
      <c r="R248" s="238"/>
      <c r="S248" s="238"/>
      <c r="T248" s="239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0" t="s">
        <v>194</v>
      </c>
      <c r="AU248" s="240" t="s">
        <v>80</v>
      </c>
      <c r="AV248" s="13" t="s">
        <v>80</v>
      </c>
      <c r="AW248" s="13" t="s">
        <v>32</v>
      </c>
      <c r="AX248" s="13" t="s">
        <v>70</v>
      </c>
      <c r="AY248" s="240" t="s">
        <v>120</v>
      </c>
    </row>
    <row r="249" s="13" customFormat="1">
      <c r="A249" s="13"/>
      <c r="B249" s="229"/>
      <c r="C249" s="230"/>
      <c r="D249" s="231" t="s">
        <v>194</v>
      </c>
      <c r="E249" s="232" t="s">
        <v>19</v>
      </c>
      <c r="F249" s="233" t="s">
        <v>760</v>
      </c>
      <c r="G249" s="230"/>
      <c r="H249" s="234">
        <v>0.17000000000000001</v>
      </c>
      <c r="I249" s="235"/>
      <c r="J249" s="230"/>
      <c r="K249" s="230"/>
      <c r="L249" s="236"/>
      <c r="M249" s="237"/>
      <c r="N249" s="238"/>
      <c r="O249" s="238"/>
      <c r="P249" s="238"/>
      <c r="Q249" s="238"/>
      <c r="R249" s="238"/>
      <c r="S249" s="238"/>
      <c r="T249" s="239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0" t="s">
        <v>194</v>
      </c>
      <c r="AU249" s="240" t="s">
        <v>80</v>
      </c>
      <c r="AV249" s="13" t="s">
        <v>80</v>
      </c>
      <c r="AW249" s="13" t="s">
        <v>32</v>
      </c>
      <c r="AX249" s="13" t="s">
        <v>70</v>
      </c>
      <c r="AY249" s="240" t="s">
        <v>120</v>
      </c>
    </row>
    <row r="250" s="13" customFormat="1">
      <c r="A250" s="13"/>
      <c r="B250" s="229"/>
      <c r="C250" s="230"/>
      <c r="D250" s="231" t="s">
        <v>194</v>
      </c>
      <c r="E250" s="232" t="s">
        <v>19</v>
      </c>
      <c r="F250" s="233" t="s">
        <v>761</v>
      </c>
      <c r="G250" s="230"/>
      <c r="H250" s="234">
        <v>0.53100000000000003</v>
      </c>
      <c r="I250" s="235"/>
      <c r="J250" s="230"/>
      <c r="K250" s="230"/>
      <c r="L250" s="236"/>
      <c r="M250" s="237"/>
      <c r="N250" s="238"/>
      <c r="O250" s="238"/>
      <c r="P250" s="238"/>
      <c r="Q250" s="238"/>
      <c r="R250" s="238"/>
      <c r="S250" s="238"/>
      <c r="T250" s="239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0" t="s">
        <v>194</v>
      </c>
      <c r="AU250" s="240" t="s">
        <v>80</v>
      </c>
      <c r="AV250" s="13" t="s">
        <v>80</v>
      </c>
      <c r="AW250" s="13" t="s">
        <v>32</v>
      </c>
      <c r="AX250" s="13" t="s">
        <v>70</v>
      </c>
      <c r="AY250" s="240" t="s">
        <v>120</v>
      </c>
    </row>
    <row r="251" s="13" customFormat="1">
      <c r="A251" s="13"/>
      <c r="B251" s="229"/>
      <c r="C251" s="230"/>
      <c r="D251" s="231" t="s">
        <v>194</v>
      </c>
      <c r="E251" s="232" t="s">
        <v>19</v>
      </c>
      <c r="F251" s="233" t="s">
        <v>762</v>
      </c>
      <c r="G251" s="230"/>
      <c r="H251" s="234">
        <v>0.65500000000000003</v>
      </c>
      <c r="I251" s="235"/>
      <c r="J251" s="230"/>
      <c r="K251" s="230"/>
      <c r="L251" s="236"/>
      <c r="M251" s="237"/>
      <c r="N251" s="238"/>
      <c r="O251" s="238"/>
      <c r="P251" s="238"/>
      <c r="Q251" s="238"/>
      <c r="R251" s="238"/>
      <c r="S251" s="238"/>
      <c r="T251" s="239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0" t="s">
        <v>194</v>
      </c>
      <c r="AU251" s="240" t="s">
        <v>80</v>
      </c>
      <c r="AV251" s="13" t="s">
        <v>80</v>
      </c>
      <c r="AW251" s="13" t="s">
        <v>32</v>
      </c>
      <c r="AX251" s="13" t="s">
        <v>70</v>
      </c>
      <c r="AY251" s="240" t="s">
        <v>120</v>
      </c>
    </row>
    <row r="252" s="14" customFormat="1">
      <c r="A252" s="14"/>
      <c r="B252" s="241"/>
      <c r="C252" s="242"/>
      <c r="D252" s="231" t="s">
        <v>194</v>
      </c>
      <c r="E252" s="243" t="s">
        <v>19</v>
      </c>
      <c r="F252" s="244" t="s">
        <v>278</v>
      </c>
      <c r="G252" s="242"/>
      <c r="H252" s="245">
        <v>3.8330000000000002</v>
      </c>
      <c r="I252" s="246"/>
      <c r="J252" s="242"/>
      <c r="K252" s="242"/>
      <c r="L252" s="247"/>
      <c r="M252" s="248"/>
      <c r="N252" s="249"/>
      <c r="O252" s="249"/>
      <c r="P252" s="249"/>
      <c r="Q252" s="249"/>
      <c r="R252" s="249"/>
      <c r="S252" s="249"/>
      <c r="T252" s="250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1" t="s">
        <v>194</v>
      </c>
      <c r="AU252" s="251" t="s">
        <v>80</v>
      </c>
      <c r="AV252" s="14" t="s">
        <v>119</v>
      </c>
      <c r="AW252" s="14" t="s">
        <v>32</v>
      </c>
      <c r="AX252" s="14" t="s">
        <v>78</v>
      </c>
      <c r="AY252" s="251" t="s">
        <v>120</v>
      </c>
    </row>
    <row r="253" s="11" customFormat="1" ht="22.8" customHeight="1">
      <c r="A253" s="11"/>
      <c r="B253" s="183"/>
      <c r="C253" s="184"/>
      <c r="D253" s="185" t="s">
        <v>69</v>
      </c>
      <c r="E253" s="222" t="s">
        <v>119</v>
      </c>
      <c r="F253" s="222" t="s">
        <v>478</v>
      </c>
      <c r="G253" s="184"/>
      <c r="H253" s="184"/>
      <c r="I253" s="187"/>
      <c r="J253" s="223">
        <f>BK253</f>
        <v>0</v>
      </c>
      <c r="K253" s="184"/>
      <c r="L253" s="189"/>
      <c r="M253" s="190"/>
      <c r="N253" s="191"/>
      <c r="O253" s="191"/>
      <c r="P253" s="192">
        <f>SUM(P254:P287)</f>
        <v>0</v>
      </c>
      <c r="Q253" s="191"/>
      <c r="R253" s="192">
        <f>SUM(R254:R287)</f>
        <v>131.3267831</v>
      </c>
      <c r="S253" s="191"/>
      <c r="T253" s="193">
        <f>SUM(T254:T287)</f>
        <v>0</v>
      </c>
      <c r="U253" s="11"/>
      <c r="V253" s="11"/>
      <c r="W253" s="11"/>
      <c r="X253" s="11"/>
      <c r="Y253" s="11"/>
      <c r="Z253" s="11"/>
      <c r="AA253" s="11"/>
      <c r="AB253" s="11"/>
      <c r="AC253" s="11"/>
      <c r="AD253" s="11"/>
      <c r="AE253" s="11"/>
      <c r="AR253" s="194" t="s">
        <v>78</v>
      </c>
      <c r="AT253" s="195" t="s">
        <v>69</v>
      </c>
      <c r="AU253" s="195" t="s">
        <v>78</v>
      </c>
      <c r="AY253" s="194" t="s">
        <v>120</v>
      </c>
      <c r="BK253" s="196">
        <f>SUM(BK254:BK287)</f>
        <v>0</v>
      </c>
    </row>
    <row r="254" s="2" customFormat="1" ht="21.75" customHeight="1">
      <c r="A254" s="38"/>
      <c r="B254" s="39"/>
      <c r="C254" s="197" t="s">
        <v>479</v>
      </c>
      <c r="D254" s="197" t="s">
        <v>121</v>
      </c>
      <c r="E254" s="198" t="s">
        <v>763</v>
      </c>
      <c r="F254" s="199" t="s">
        <v>764</v>
      </c>
      <c r="G254" s="200" t="s">
        <v>254</v>
      </c>
      <c r="H254" s="201">
        <v>26.800000000000001</v>
      </c>
      <c r="I254" s="202"/>
      <c r="J254" s="203">
        <f>ROUND(I254*H254,2)</f>
        <v>0</v>
      </c>
      <c r="K254" s="204"/>
      <c r="L254" s="44"/>
      <c r="M254" s="205" t="s">
        <v>19</v>
      </c>
      <c r="N254" s="206" t="s">
        <v>41</v>
      </c>
      <c r="O254" s="84"/>
      <c r="P254" s="207">
        <f>O254*H254</f>
        <v>0</v>
      </c>
      <c r="Q254" s="207">
        <v>0</v>
      </c>
      <c r="R254" s="207">
        <f>Q254*H254</f>
        <v>0</v>
      </c>
      <c r="S254" s="207">
        <v>0</v>
      </c>
      <c r="T254" s="208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09" t="s">
        <v>119</v>
      </c>
      <c r="AT254" s="209" t="s">
        <v>121</v>
      </c>
      <c r="AU254" s="209" t="s">
        <v>80</v>
      </c>
      <c r="AY254" s="17" t="s">
        <v>120</v>
      </c>
      <c r="BE254" s="210">
        <f>IF(N254="základní",J254,0)</f>
        <v>0</v>
      </c>
      <c r="BF254" s="210">
        <f>IF(N254="snížená",J254,0)</f>
        <v>0</v>
      </c>
      <c r="BG254" s="210">
        <f>IF(N254="zákl. přenesená",J254,0)</f>
        <v>0</v>
      </c>
      <c r="BH254" s="210">
        <f>IF(N254="sníž. přenesená",J254,0)</f>
        <v>0</v>
      </c>
      <c r="BI254" s="210">
        <f>IF(N254="nulová",J254,0)</f>
        <v>0</v>
      </c>
      <c r="BJ254" s="17" t="s">
        <v>78</v>
      </c>
      <c r="BK254" s="210">
        <f>ROUND(I254*H254,2)</f>
        <v>0</v>
      </c>
      <c r="BL254" s="17" t="s">
        <v>119</v>
      </c>
      <c r="BM254" s="209" t="s">
        <v>765</v>
      </c>
    </row>
    <row r="255" s="2" customFormat="1">
      <c r="A255" s="38"/>
      <c r="B255" s="39"/>
      <c r="C255" s="40"/>
      <c r="D255" s="224" t="s">
        <v>192</v>
      </c>
      <c r="E255" s="40"/>
      <c r="F255" s="225" t="s">
        <v>766</v>
      </c>
      <c r="G255" s="40"/>
      <c r="H255" s="40"/>
      <c r="I255" s="226"/>
      <c r="J255" s="40"/>
      <c r="K255" s="40"/>
      <c r="L255" s="44"/>
      <c r="M255" s="227"/>
      <c r="N255" s="228"/>
      <c r="O255" s="84"/>
      <c r="P255" s="84"/>
      <c r="Q255" s="84"/>
      <c r="R255" s="84"/>
      <c r="S255" s="84"/>
      <c r="T255" s="85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192</v>
      </c>
      <c r="AU255" s="17" t="s">
        <v>80</v>
      </c>
    </row>
    <row r="256" s="13" customFormat="1">
      <c r="A256" s="13"/>
      <c r="B256" s="229"/>
      <c r="C256" s="230"/>
      <c r="D256" s="231" t="s">
        <v>194</v>
      </c>
      <c r="E256" s="232" t="s">
        <v>19</v>
      </c>
      <c r="F256" s="233" t="s">
        <v>767</v>
      </c>
      <c r="G256" s="230"/>
      <c r="H256" s="234">
        <v>26.800000000000001</v>
      </c>
      <c r="I256" s="235"/>
      <c r="J256" s="230"/>
      <c r="K256" s="230"/>
      <c r="L256" s="236"/>
      <c r="M256" s="237"/>
      <c r="N256" s="238"/>
      <c r="O256" s="238"/>
      <c r="P256" s="238"/>
      <c r="Q256" s="238"/>
      <c r="R256" s="238"/>
      <c r="S256" s="238"/>
      <c r="T256" s="239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0" t="s">
        <v>194</v>
      </c>
      <c r="AU256" s="240" t="s">
        <v>80</v>
      </c>
      <c r="AV256" s="13" t="s">
        <v>80</v>
      </c>
      <c r="AW256" s="13" t="s">
        <v>32</v>
      </c>
      <c r="AX256" s="13" t="s">
        <v>78</v>
      </c>
      <c r="AY256" s="240" t="s">
        <v>120</v>
      </c>
    </row>
    <row r="257" s="2" customFormat="1" ht="21.75" customHeight="1">
      <c r="A257" s="38"/>
      <c r="B257" s="39"/>
      <c r="C257" s="197" t="s">
        <v>485</v>
      </c>
      <c r="D257" s="197" t="s">
        <v>121</v>
      </c>
      <c r="E257" s="198" t="s">
        <v>768</v>
      </c>
      <c r="F257" s="199" t="s">
        <v>769</v>
      </c>
      <c r="G257" s="200" t="s">
        <v>254</v>
      </c>
      <c r="H257" s="201">
        <v>42</v>
      </c>
      <c r="I257" s="202"/>
      <c r="J257" s="203">
        <f>ROUND(I257*H257,2)</f>
        <v>0</v>
      </c>
      <c r="K257" s="204"/>
      <c r="L257" s="44"/>
      <c r="M257" s="205" t="s">
        <v>19</v>
      </c>
      <c r="N257" s="206" t="s">
        <v>41</v>
      </c>
      <c r="O257" s="84"/>
      <c r="P257" s="207">
        <f>O257*H257</f>
        <v>0</v>
      </c>
      <c r="Q257" s="207">
        <v>0</v>
      </c>
      <c r="R257" s="207">
        <f>Q257*H257</f>
        <v>0</v>
      </c>
      <c r="S257" s="207">
        <v>0</v>
      </c>
      <c r="T257" s="208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09" t="s">
        <v>119</v>
      </c>
      <c r="AT257" s="209" t="s">
        <v>121</v>
      </c>
      <c r="AU257" s="209" t="s">
        <v>80</v>
      </c>
      <c r="AY257" s="17" t="s">
        <v>120</v>
      </c>
      <c r="BE257" s="210">
        <f>IF(N257="základní",J257,0)</f>
        <v>0</v>
      </c>
      <c r="BF257" s="210">
        <f>IF(N257="snížená",J257,0)</f>
        <v>0</v>
      </c>
      <c r="BG257" s="210">
        <f>IF(N257="zákl. přenesená",J257,0)</f>
        <v>0</v>
      </c>
      <c r="BH257" s="210">
        <f>IF(N257="sníž. přenesená",J257,0)</f>
        <v>0</v>
      </c>
      <c r="BI257" s="210">
        <f>IF(N257="nulová",J257,0)</f>
        <v>0</v>
      </c>
      <c r="BJ257" s="17" t="s">
        <v>78</v>
      </c>
      <c r="BK257" s="210">
        <f>ROUND(I257*H257,2)</f>
        <v>0</v>
      </c>
      <c r="BL257" s="17" t="s">
        <v>119</v>
      </c>
      <c r="BM257" s="209" t="s">
        <v>770</v>
      </c>
    </row>
    <row r="258" s="2" customFormat="1">
      <c r="A258" s="38"/>
      <c r="B258" s="39"/>
      <c r="C258" s="40"/>
      <c r="D258" s="224" t="s">
        <v>192</v>
      </c>
      <c r="E258" s="40"/>
      <c r="F258" s="225" t="s">
        <v>771</v>
      </c>
      <c r="G258" s="40"/>
      <c r="H258" s="40"/>
      <c r="I258" s="226"/>
      <c r="J258" s="40"/>
      <c r="K258" s="40"/>
      <c r="L258" s="44"/>
      <c r="M258" s="227"/>
      <c r="N258" s="228"/>
      <c r="O258" s="84"/>
      <c r="P258" s="84"/>
      <c r="Q258" s="84"/>
      <c r="R258" s="84"/>
      <c r="S258" s="84"/>
      <c r="T258" s="85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192</v>
      </c>
      <c r="AU258" s="17" t="s">
        <v>80</v>
      </c>
    </row>
    <row r="259" s="13" customFormat="1">
      <c r="A259" s="13"/>
      <c r="B259" s="229"/>
      <c r="C259" s="230"/>
      <c r="D259" s="231" t="s">
        <v>194</v>
      </c>
      <c r="E259" s="232" t="s">
        <v>19</v>
      </c>
      <c r="F259" s="233" t="s">
        <v>772</v>
      </c>
      <c r="G259" s="230"/>
      <c r="H259" s="234">
        <v>42</v>
      </c>
      <c r="I259" s="235"/>
      <c r="J259" s="230"/>
      <c r="K259" s="230"/>
      <c r="L259" s="236"/>
      <c r="M259" s="237"/>
      <c r="N259" s="238"/>
      <c r="O259" s="238"/>
      <c r="P259" s="238"/>
      <c r="Q259" s="238"/>
      <c r="R259" s="238"/>
      <c r="S259" s="238"/>
      <c r="T259" s="239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0" t="s">
        <v>194</v>
      </c>
      <c r="AU259" s="240" t="s">
        <v>80</v>
      </c>
      <c r="AV259" s="13" t="s">
        <v>80</v>
      </c>
      <c r="AW259" s="13" t="s">
        <v>32</v>
      </c>
      <c r="AX259" s="13" t="s">
        <v>78</v>
      </c>
      <c r="AY259" s="240" t="s">
        <v>120</v>
      </c>
    </row>
    <row r="260" s="2" customFormat="1" ht="24.15" customHeight="1">
      <c r="A260" s="38"/>
      <c r="B260" s="39"/>
      <c r="C260" s="197" t="s">
        <v>492</v>
      </c>
      <c r="D260" s="197" t="s">
        <v>121</v>
      </c>
      <c r="E260" s="198" t="s">
        <v>773</v>
      </c>
      <c r="F260" s="199" t="s">
        <v>774</v>
      </c>
      <c r="G260" s="200" t="s">
        <v>267</v>
      </c>
      <c r="H260" s="201">
        <v>2.6000000000000001</v>
      </c>
      <c r="I260" s="202"/>
      <c r="J260" s="203">
        <f>ROUND(I260*H260,2)</f>
        <v>0</v>
      </c>
      <c r="K260" s="204"/>
      <c r="L260" s="44"/>
      <c r="M260" s="205" t="s">
        <v>19</v>
      </c>
      <c r="N260" s="206" t="s">
        <v>41</v>
      </c>
      <c r="O260" s="84"/>
      <c r="P260" s="207">
        <f>O260*H260</f>
        <v>0</v>
      </c>
      <c r="Q260" s="207">
        <v>2.83331</v>
      </c>
      <c r="R260" s="207">
        <f>Q260*H260</f>
        <v>7.366606</v>
      </c>
      <c r="S260" s="207">
        <v>0</v>
      </c>
      <c r="T260" s="208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09" t="s">
        <v>119</v>
      </c>
      <c r="AT260" s="209" t="s">
        <v>121</v>
      </c>
      <c r="AU260" s="209" t="s">
        <v>80</v>
      </c>
      <c r="AY260" s="17" t="s">
        <v>120</v>
      </c>
      <c r="BE260" s="210">
        <f>IF(N260="základní",J260,0)</f>
        <v>0</v>
      </c>
      <c r="BF260" s="210">
        <f>IF(N260="snížená",J260,0)</f>
        <v>0</v>
      </c>
      <c r="BG260" s="210">
        <f>IF(N260="zákl. přenesená",J260,0)</f>
        <v>0</v>
      </c>
      <c r="BH260" s="210">
        <f>IF(N260="sníž. přenesená",J260,0)</f>
        <v>0</v>
      </c>
      <c r="BI260" s="210">
        <f>IF(N260="nulová",J260,0)</f>
        <v>0</v>
      </c>
      <c r="BJ260" s="17" t="s">
        <v>78</v>
      </c>
      <c r="BK260" s="210">
        <f>ROUND(I260*H260,2)</f>
        <v>0</v>
      </c>
      <c r="BL260" s="17" t="s">
        <v>119</v>
      </c>
      <c r="BM260" s="209" t="s">
        <v>775</v>
      </c>
    </row>
    <row r="261" s="2" customFormat="1">
      <c r="A261" s="38"/>
      <c r="B261" s="39"/>
      <c r="C261" s="40"/>
      <c r="D261" s="224" t="s">
        <v>192</v>
      </c>
      <c r="E261" s="40"/>
      <c r="F261" s="225" t="s">
        <v>776</v>
      </c>
      <c r="G261" s="40"/>
      <c r="H261" s="40"/>
      <c r="I261" s="226"/>
      <c r="J261" s="40"/>
      <c r="K261" s="40"/>
      <c r="L261" s="44"/>
      <c r="M261" s="227"/>
      <c r="N261" s="228"/>
      <c r="O261" s="84"/>
      <c r="P261" s="84"/>
      <c r="Q261" s="84"/>
      <c r="R261" s="84"/>
      <c r="S261" s="84"/>
      <c r="T261" s="85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192</v>
      </c>
      <c r="AU261" s="17" t="s">
        <v>80</v>
      </c>
    </row>
    <row r="262" s="13" customFormat="1">
      <c r="A262" s="13"/>
      <c r="B262" s="229"/>
      <c r="C262" s="230"/>
      <c r="D262" s="231" t="s">
        <v>194</v>
      </c>
      <c r="E262" s="232" t="s">
        <v>19</v>
      </c>
      <c r="F262" s="233" t="s">
        <v>777</v>
      </c>
      <c r="G262" s="230"/>
      <c r="H262" s="234">
        <v>2.6000000000000001</v>
      </c>
      <c r="I262" s="235"/>
      <c r="J262" s="230"/>
      <c r="K262" s="230"/>
      <c r="L262" s="236"/>
      <c r="M262" s="237"/>
      <c r="N262" s="238"/>
      <c r="O262" s="238"/>
      <c r="P262" s="238"/>
      <c r="Q262" s="238"/>
      <c r="R262" s="238"/>
      <c r="S262" s="238"/>
      <c r="T262" s="239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0" t="s">
        <v>194</v>
      </c>
      <c r="AU262" s="240" t="s">
        <v>80</v>
      </c>
      <c r="AV262" s="13" t="s">
        <v>80</v>
      </c>
      <c r="AW262" s="13" t="s">
        <v>32</v>
      </c>
      <c r="AX262" s="13" t="s">
        <v>78</v>
      </c>
      <c r="AY262" s="240" t="s">
        <v>120</v>
      </c>
    </row>
    <row r="263" s="2" customFormat="1" ht="24.15" customHeight="1">
      <c r="A263" s="38"/>
      <c r="B263" s="39"/>
      <c r="C263" s="197" t="s">
        <v>497</v>
      </c>
      <c r="D263" s="197" t="s">
        <v>121</v>
      </c>
      <c r="E263" s="198" t="s">
        <v>778</v>
      </c>
      <c r="F263" s="199" t="s">
        <v>779</v>
      </c>
      <c r="G263" s="200" t="s">
        <v>267</v>
      </c>
      <c r="H263" s="201">
        <v>2.3399999999999999</v>
      </c>
      <c r="I263" s="202"/>
      <c r="J263" s="203">
        <f>ROUND(I263*H263,2)</f>
        <v>0</v>
      </c>
      <c r="K263" s="204"/>
      <c r="L263" s="44"/>
      <c r="M263" s="205" t="s">
        <v>19</v>
      </c>
      <c r="N263" s="206" t="s">
        <v>41</v>
      </c>
      <c r="O263" s="84"/>
      <c r="P263" s="207">
        <f>O263*H263</f>
        <v>0</v>
      </c>
      <c r="Q263" s="207">
        <v>0</v>
      </c>
      <c r="R263" s="207">
        <f>Q263*H263</f>
        <v>0</v>
      </c>
      <c r="S263" s="207">
        <v>0</v>
      </c>
      <c r="T263" s="208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09" t="s">
        <v>119</v>
      </c>
      <c r="AT263" s="209" t="s">
        <v>121</v>
      </c>
      <c r="AU263" s="209" t="s">
        <v>80</v>
      </c>
      <c r="AY263" s="17" t="s">
        <v>120</v>
      </c>
      <c r="BE263" s="210">
        <f>IF(N263="základní",J263,0)</f>
        <v>0</v>
      </c>
      <c r="BF263" s="210">
        <f>IF(N263="snížená",J263,0)</f>
        <v>0</v>
      </c>
      <c r="BG263" s="210">
        <f>IF(N263="zákl. přenesená",J263,0)</f>
        <v>0</v>
      </c>
      <c r="BH263" s="210">
        <f>IF(N263="sníž. přenesená",J263,0)</f>
        <v>0</v>
      </c>
      <c r="BI263" s="210">
        <f>IF(N263="nulová",J263,0)</f>
        <v>0</v>
      </c>
      <c r="BJ263" s="17" t="s">
        <v>78</v>
      </c>
      <c r="BK263" s="210">
        <f>ROUND(I263*H263,2)</f>
        <v>0</v>
      </c>
      <c r="BL263" s="17" t="s">
        <v>119</v>
      </c>
      <c r="BM263" s="209" t="s">
        <v>780</v>
      </c>
    </row>
    <row r="264" s="2" customFormat="1">
      <c r="A264" s="38"/>
      <c r="B264" s="39"/>
      <c r="C264" s="40"/>
      <c r="D264" s="224" t="s">
        <v>192</v>
      </c>
      <c r="E264" s="40"/>
      <c r="F264" s="225" t="s">
        <v>781</v>
      </c>
      <c r="G264" s="40"/>
      <c r="H264" s="40"/>
      <c r="I264" s="226"/>
      <c r="J264" s="40"/>
      <c r="K264" s="40"/>
      <c r="L264" s="44"/>
      <c r="M264" s="227"/>
      <c r="N264" s="228"/>
      <c r="O264" s="84"/>
      <c r="P264" s="84"/>
      <c r="Q264" s="84"/>
      <c r="R264" s="84"/>
      <c r="S264" s="84"/>
      <c r="T264" s="85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192</v>
      </c>
      <c r="AU264" s="17" t="s">
        <v>80</v>
      </c>
    </row>
    <row r="265" s="13" customFormat="1">
      <c r="A265" s="13"/>
      <c r="B265" s="229"/>
      <c r="C265" s="230"/>
      <c r="D265" s="231" t="s">
        <v>194</v>
      </c>
      <c r="E265" s="232" t="s">
        <v>19</v>
      </c>
      <c r="F265" s="233" t="s">
        <v>782</v>
      </c>
      <c r="G265" s="230"/>
      <c r="H265" s="234">
        <v>2.3399999999999999</v>
      </c>
      <c r="I265" s="235"/>
      <c r="J265" s="230"/>
      <c r="K265" s="230"/>
      <c r="L265" s="236"/>
      <c r="M265" s="237"/>
      <c r="N265" s="238"/>
      <c r="O265" s="238"/>
      <c r="P265" s="238"/>
      <c r="Q265" s="238"/>
      <c r="R265" s="238"/>
      <c r="S265" s="238"/>
      <c r="T265" s="239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0" t="s">
        <v>194</v>
      </c>
      <c r="AU265" s="240" t="s">
        <v>80</v>
      </c>
      <c r="AV265" s="13" t="s">
        <v>80</v>
      </c>
      <c r="AW265" s="13" t="s">
        <v>32</v>
      </c>
      <c r="AX265" s="13" t="s">
        <v>78</v>
      </c>
      <c r="AY265" s="240" t="s">
        <v>120</v>
      </c>
    </row>
    <row r="266" s="2" customFormat="1" ht="24.15" customHeight="1">
      <c r="A266" s="38"/>
      <c r="B266" s="39"/>
      <c r="C266" s="197" t="s">
        <v>503</v>
      </c>
      <c r="D266" s="197" t="s">
        <v>121</v>
      </c>
      <c r="E266" s="198" t="s">
        <v>783</v>
      </c>
      <c r="F266" s="199" t="s">
        <v>784</v>
      </c>
      <c r="G266" s="200" t="s">
        <v>267</v>
      </c>
      <c r="H266" s="201">
        <v>6.8399999999999999</v>
      </c>
      <c r="I266" s="202"/>
      <c r="J266" s="203">
        <f>ROUND(I266*H266,2)</f>
        <v>0</v>
      </c>
      <c r="K266" s="204"/>
      <c r="L266" s="44"/>
      <c r="M266" s="205" t="s">
        <v>19</v>
      </c>
      <c r="N266" s="206" t="s">
        <v>41</v>
      </c>
      <c r="O266" s="84"/>
      <c r="P266" s="207">
        <f>O266*H266</f>
        <v>0</v>
      </c>
      <c r="Q266" s="207">
        <v>2.2050000000000001</v>
      </c>
      <c r="R266" s="207">
        <f>Q266*H266</f>
        <v>15.0822</v>
      </c>
      <c r="S266" s="207">
        <v>0</v>
      </c>
      <c r="T266" s="208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09" t="s">
        <v>119</v>
      </c>
      <c r="AT266" s="209" t="s">
        <v>121</v>
      </c>
      <c r="AU266" s="209" t="s">
        <v>80</v>
      </c>
      <c r="AY266" s="17" t="s">
        <v>120</v>
      </c>
      <c r="BE266" s="210">
        <f>IF(N266="základní",J266,0)</f>
        <v>0</v>
      </c>
      <c r="BF266" s="210">
        <f>IF(N266="snížená",J266,0)</f>
        <v>0</v>
      </c>
      <c r="BG266" s="210">
        <f>IF(N266="zákl. přenesená",J266,0)</f>
        <v>0</v>
      </c>
      <c r="BH266" s="210">
        <f>IF(N266="sníž. přenesená",J266,0)</f>
        <v>0</v>
      </c>
      <c r="BI266" s="210">
        <f>IF(N266="nulová",J266,0)</f>
        <v>0</v>
      </c>
      <c r="BJ266" s="17" t="s">
        <v>78</v>
      </c>
      <c r="BK266" s="210">
        <f>ROUND(I266*H266,2)</f>
        <v>0</v>
      </c>
      <c r="BL266" s="17" t="s">
        <v>119</v>
      </c>
      <c r="BM266" s="209" t="s">
        <v>785</v>
      </c>
    </row>
    <row r="267" s="2" customFormat="1">
      <c r="A267" s="38"/>
      <c r="B267" s="39"/>
      <c r="C267" s="40"/>
      <c r="D267" s="224" t="s">
        <v>192</v>
      </c>
      <c r="E267" s="40"/>
      <c r="F267" s="225" t="s">
        <v>786</v>
      </c>
      <c r="G267" s="40"/>
      <c r="H267" s="40"/>
      <c r="I267" s="226"/>
      <c r="J267" s="40"/>
      <c r="K267" s="40"/>
      <c r="L267" s="44"/>
      <c r="M267" s="227"/>
      <c r="N267" s="228"/>
      <c r="O267" s="84"/>
      <c r="P267" s="84"/>
      <c r="Q267" s="84"/>
      <c r="R267" s="84"/>
      <c r="S267" s="84"/>
      <c r="T267" s="85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192</v>
      </c>
      <c r="AU267" s="17" t="s">
        <v>80</v>
      </c>
    </row>
    <row r="268" s="13" customFormat="1">
      <c r="A268" s="13"/>
      <c r="B268" s="229"/>
      <c r="C268" s="230"/>
      <c r="D268" s="231" t="s">
        <v>194</v>
      </c>
      <c r="E268" s="232" t="s">
        <v>19</v>
      </c>
      <c r="F268" s="233" t="s">
        <v>787</v>
      </c>
      <c r="G268" s="230"/>
      <c r="H268" s="234">
        <v>6.8399999999999999</v>
      </c>
      <c r="I268" s="235"/>
      <c r="J268" s="230"/>
      <c r="K268" s="230"/>
      <c r="L268" s="236"/>
      <c r="M268" s="237"/>
      <c r="N268" s="238"/>
      <c r="O268" s="238"/>
      <c r="P268" s="238"/>
      <c r="Q268" s="238"/>
      <c r="R268" s="238"/>
      <c r="S268" s="238"/>
      <c r="T268" s="239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0" t="s">
        <v>194</v>
      </c>
      <c r="AU268" s="240" t="s">
        <v>80</v>
      </c>
      <c r="AV268" s="13" t="s">
        <v>80</v>
      </c>
      <c r="AW268" s="13" t="s">
        <v>32</v>
      </c>
      <c r="AX268" s="13" t="s">
        <v>78</v>
      </c>
      <c r="AY268" s="240" t="s">
        <v>120</v>
      </c>
    </row>
    <row r="269" s="2" customFormat="1" ht="16.5" customHeight="1">
      <c r="A269" s="38"/>
      <c r="B269" s="39"/>
      <c r="C269" s="197" t="s">
        <v>508</v>
      </c>
      <c r="D269" s="197" t="s">
        <v>121</v>
      </c>
      <c r="E269" s="198" t="s">
        <v>788</v>
      </c>
      <c r="F269" s="199" t="s">
        <v>789</v>
      </c>
      <c r="G269" s="200" t="s">
        <v>267</v>
      </c>
      <c r="H269" s="201">
        <v>1.8899999999999999</v>
      </c>
      <c r="I269" s="202"/>
      <c r="J269" s="203">
        <f>ROUND(I269*H269,2)</f>
        <v>0</v>
      </c>
      <c r="K269" s="204"/>
      <c r="L269" s="44"/>
      <c r="M269" s="205" t="s">
        <v>19</v>
      </c>
      <c r="N269" s="206" t="s">
        <v>41</v>
      </c>
      <c r="O269" s="84"/>
      <c r="P269" s="207">
        <f>O269*H269</f>
        <v>0</v>
      </c>
      <c r="Q269" s="207">
        <v>2.4327899999999998</v>
      </c>
      <c r="R269" s="207">
        <f>Q269*H269</f>
        <v>4.597973099999999</v>
      </c>
      <c r="S269" s="207">
        <v>0</v>
      </c>
      <c r="T269" s="208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09" t="s">
        <v>119</v>
      </c>
      <c r="AT269" s="209" t="s">
        <v>121</v>
      </c>
      <c r="AU269" s="209" t="s">
        <v>80</v>
      </c>
      <c r="AY269" s="17" t="s">
        <v>120</v>
      </c>
      <c r="BE269" s="210">
        <f>IF(N269="základní",J269,0)</f>
        <v>0</v>
      </c>
      <c r="BF269" s="210">
        <f>IF(N269="snížená",J269,0)</f>
        <v>0</v>
      </c>
      <c r="BG269" s="210">
        <f>IF(N269="zákl. přenesená",J269,0)</f>
        <v>0</v>
      </c>
      <c r="BH269" s="210">
        <f>IF(N269="sníž. přenesená",J269,0)</f>
        <v>0</v>
      </c>
      <c r="BI269" s="210">
        <f>IF(N269="nulová",J269,0)</f>
        <v>0</v>
      </c>
      <c r="BJ269" s="17" t="s">
        <v>78</v>
      </c>
      <c r="BK269" s="210">
        <f>ROUND(I269*H269,2)</f>
        <v>0</v>
      </c>
      <c r="BL269" s="17" t="s">
        <v>119</v>
      </c>
      <c r="BM269" s="209" t="s">
        <v>790</v>
      </c>
    </row>
    <row r="270" s="2" customFormat="1">
      <c r="A270" s="38"/>
      <c r="B270" s="39"/>
      <c r="C270" s="40"/>
      <c r="D270" s="224" t="s">
        <v>192</v>
      </c>
      <c r="E270" s="40"/>
      <c r="F270" s="225" t="s">
        <v>791</v>
      </c>
      <c r="G270" s="40"/>
      <c r="H270" s="40"/>
      <c r="I270" s="226"/>
      <c r="J270" s="40"/>
      <c r="K270" s="40"/>
      <c r="L270" s="44"/>
      <c r="M270" s="227"/>
      <c r="N270" s="228"/>
      <c r="O270" s="84"/>
      <c r="P270" s="84"/>
      <c r="Q270" s="84"/>
      <c r="R270" s="84"/>
      <c r="S270" s="84"/>
      <c r="T270" s="85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192</v>
      </c>
      <c r="AU270" s="17" t="s">
        <v>80</v>
      </c>
    </row>
    <row r="271" s="13" customFormat="1">
      <c r="A271" s="13"/>
      <c r="B271" s="229"/>
      <c r="C271" s="230"/>
      <c r="D271" s="231" t="s">
        <v>194</v>
      </c>
      <c r="E271" s="232" t="s">
        <v>19</v>
      </c>
      <c r="F271" s="233" t="s">
        <v>792</v>
      </c>
      <c r="G271" s="230"/>
      <c r="H271" s="234">
        <v>1.8899999999999999</v>
      </c>
      <c r="I271" s="235"/>
      <c r="J271" s="230"/>
      <c r="K271" s="230"/>
      <c r="L271" s="236"/>
      <c r="M271" s="237"/>
      <c r="N271" s="238"/>
      <c r="O271" s="238"/>
      <c r="P271" s="238"/>
      <c r="Q271" s="238"/>
      <c r="R271" s="238"/>
      <c r="S271" s="238"/>
      <c r="T271" s="239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0" t="s">
        <v>194</v>
      </c>
      <c r="AU271" s="240" t="s">
        <v>80</v>
      </c>
      <c r="AV271" s="13" t="s">
        <v>80</v>
      </c>
      <c r="AW271" s="13" t="s">
        <v>32</v>
      </c>
      <c r="AX271" s="13" t="s">
        <v>78</v>
      </c>
      <c r="AY271" s="240" t="s">
        <v>120</v>
      </c>
    </row>
    <row r="272" s="2" customFormat="1" ht="24.15" customHeight="1">
      <c r="A272" s="38"/>
      <c r="B272" s="39"/>
      <c r="C272" s="197" t="s">
        <v>514</v>
      </c>
      <c r="D272" s="197" t="s">
        <v>121</v>
      </c>
      <c r="E272" s="198" t="s">
        <v>793</v>
      </c>
      <c r="F272" s="199" t="s">
        <v>794</v>
      </c>
      <c r="G272" s="200" t="s">
        <v>267</v>
      </c>
      <c r="H272" s="201">
        <v>39.960000000000001</v>
      </c>
      <c r="I272" s="202"/>
      <c r="J272" s="203">
        <f>ROUND(I272*H272,2)</f>
        <v>0</v>
      </c>
      <c r="K272" s="204"/>
      <c r="L272" s="44"/>
      <c r="M272" s="205" t="s">
        <v>19</v>
      </c>
      <c r="N272" s="206" t="s">
        <v>41</v>
      </c>
      <c r="O272" s="84"/>
      <c r="P272" s="207">
        <f>O272*H272</f>
        <v>0</v>
      </c>
      <c r="Q272" s="207">
        <v>2.0019999999999998</v>
      </c>
      <c r="R272" s="207">
        <f>Q272*H272</f>
        <v>79.999919999999989</v>
      </c>
      <c r="S272" s="207">
        <v>0</v>
      </c>
      <c r="T272" s="208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09" t="s">
        <v>119</v>
      </c>
      <c r="AT272" s="209" t="s">
        <v>121</v>
      </c>
      <c r="AU272" s="209" t="s">
        <v>80</v>
      </c>
      <c r="AY272" s="17" t="s">
        <v>120</v>
      </c>
      <c r="BE272" s="210">
        <f>IF(N272="základní",J272,0)</f>
        <v>0</v>
      </c>
      <c r="BF272" s="210">
        <f>IF(N272="snížená",J272,0)</f>
        <v>0</v>
      </c>
      <c r="BG272" s="210">
        <f>IF(N272="zákl. přenesená",J272,0)</f>
        <v>0</v>
      </c>
      <c r="BH272" s="210">
        <f>IF(N272="sníž. přenesená",J272,0)</f>
        <v>0</v>
      </c>
      <c r="BI272" s="210">
        <f>IF(N272="nulová",J272,0)</f>
        <v>0</v>
      </c>
      <c r="BJ272" s="17" t="s">
        <v>78</v>
      </c>
      <c r="BK272" s="210">
        <f>ROUND(I272*H272,2)</f>
        <v>0</v>
      </c>
      <c r="BL272" s="17" t="s">
        <v>119</v>
      </c>
      <c r="BM272" s="209" t="s">
        <v>795</v>
      </c>
    </row>
    <row r="273" s="2" customFormat="1">
      <c r="A273" s="38"/>
      <c r="B273" s="39"/>
      <c r="C273" s="40"/>
      <c r="D273" s="224" t="s">
        <v>192</v>
      </c>
      <c r="E273" s="40"/>
      <c r="F273" s="225" t="s">
        <v>796</v>
      </c>
      <c r="G273" s="40"/>
      <c r="H273" s="40"/>
      <c r="I273" s="226"/>
      <c r="J273" s="40"/>
      <c r="K273" s="40"/>
      <c r="L273" s="44"/>
      <c r="M273" s="227"/>
      <c r="N273" s="228"/>
      <c r="O273" s="84"/>
      <c r="P273" s="84"/>
      <c r="Q273" s="84"/>
      <c r="R273" s="84"/>
      <c r="S273" s="84"/>
      <c r="T273" s="85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192</v>
      </c>
      <c r="AU273" s="17" t="s">
        <v>80</v>
      </c>
    </row>
    <row r="274" s="13" customFormat="1">
      <c r="A274" s="13"/>
      <c r="B274" s="229"/>
      <c r="C274" s="230"/>
      <c r="D274" s="231" t="s">
        <v>194</v>
      </c>
      <c r="E274" s="232" t="s">
        <v>19</v>
      </c>
      <c r="F274" s="233" t="s">
        <v>797</v>
      </c>
      <c r="G274" s="230"/>
      <c r="H274" s="234">
        <v>12.6</v>
      </c>
      <c r="I274" s="235"/>
      <c r="J274" s="230"/>
      <c r="K274" s="230"/>
      <c r="L274" s="236"/>
      <c r="M274" s="237"/>
      <c r="N274" s="238"/>
      <c r="O274" s="238"/>
      <c r="P274" s="238"/>
      <c r="Q274" s="238"/>
      <c r="R274" s="238"/>
      <c r="S274" s="238"/>
      <c r="T274" s="239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0" t="s">
        <v>194</v>
      </c>
      <c r="AU274" s="240" t="s">
        <v>80</v>
      </c>
      <c r="AV274" s="13" t="s">
        <v>80</v>
      </c>
      <c r="AW274" s="13" t="s">
        <v>32</v>
      </c>
      <c r="AX274" s="13" t="s">
        <v>70</v>
      </c>
      <c r="AY274" s="240" t="s">
        <v>120</v>
      </c>
    </row>
    <row r="275" s="13" customFormat="1">
      <c r="A275" s="13"/>
      <c r="B275" s="229"/>
      <c r="C275" s="230"/>
      <c r="D275" s="231" t="s">
        <v>194</v>
      </c>
      <c r="E275" s="232" t="s">
        <v>19</v>
      </c>
      <c r="F275" s="233" t="s">
        <v>798</v>
      </c>
      <c r="G275" s="230"/>
      <c r="H275" s="234">
        <v>27.359999999999999</v>
      </c>
      <c r="I275" s="235"/>
      <c r="J275" s="230"/>
      <c r="K275" s="230"/>
      <c r="L275" s="236"/>
      <c r="M275" s="237"/>
      <c r="N275" s="238"/>
      <c r="O275" s="238"/>
      <c r="P275" s="238"/>
      <c r="Q275" s="238"/>
      <c r="R275" s="238"/>
      <c r="S275" s="238"/>
      <c r="T275" s="239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0" t="s">
        <v>194</v>
      </c>
      <c r="AU275" s="240" t="s">
        <v>80</v>
      </c>
      <c r="AV275" s="13" t="s">
        <v>80</v>
      </c>
      <c r="AW275" s="13" t="s">
        <v>32</v>
      </c>
      <c r="AX275" s="13" t="s">
        <v>70</v>
      </c>
      <c r="AY275" s="240" t="s">
        <v>120</v>
      </c>
    </row>
    <row r="276" s="14" customFormat="1">
      <c r="A276" s="14"/>
      <c r="B276" s="241"/>
      <c r="C276" s="242"/>
      <c r="D276" s="231" t="s">
        <v>194</v>
      </c>
      <c r="E276" s="243" t="s">
        <v>19</v>
      </c>
      <c r="F276" s="244" t="s">
        <v>278</v>
      </c>
      <c r="G276" s="242"/>
      <c r="H276" s="245">
        <v>39.960000000000001</v>
      </c>
      <c r="I276" s="246"/>
      <c r="J276" s="242"/>
      <c r="K276" s="242"/>
      <c r="L276" s="247"/>
      <c r="M276" s="248"/>
      <c r="N276" s="249"/>
      <c r="O276" s="249"/>
      <c r="P276" s="249"/>
      <c r="Q276" s="249"/>
      <c r="R276" s="249"/>
      <c r="S276" s="249"/>
      <c r="T276" s="250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1" t="s">
        <v>194</v>
      </c>
      <c r="AU276" s="251" t="s">
        <v>80</v>
      </c>
      <c r="AV276" s="14" t="s">
        <v>119</v>
      </c>
      <c r="AW276" s="14" t="s">
        <v>32</v>
      </c>
      <c r="AX276" s="14" t="s">
        <v>78</v>
      </c>
      <c r="AY276" s="251" t="s">
        <v>120</v>
      </c>
    </row>
    <row r="277" s="2" customFormat="1" ht="33" customHeight="1">
      <c r="A277" s="38"/>
      <c r="B277" s="39"/>
      <c r="C277" s="197" t="s">
        <v>379</v>
      </c>
      <c r="D277" s="197" t="s">
        <v>121</v>
      </c>
      <c r="E277" s="198" t="s">
        <v>799</v>
      </c>
      <c r="F277" s="199" t="s">
        <v>800</v>
      </c>
      <c r="G277" s="200" t="s">
        <v>254</v>
      </c>
      <c r="H277" s="201">
        <v>66.599999999999994</v>
      </c>
      <c r="I277" s="202"/>
      <c r="J277" s="203">
        <f>ROUND(I277*H277,2)</f>
        <v>0</v>
      </c>
      <c r="K277" s="204"/>
      <c r="L277" s="44"/>
      <c r="M277" s="205" t="s">
        <v>19</v>
      </c>
      <c r="N277" s="206" t="s">
        <v>41</v>
      </c>
      <c r="O277" s="84"/>
      <c r="P277" s="207">
        <f>O277*H277</f>
        <v>0</v>
      </c>
      <c r="Q277" s="207">
        <v>0</v>
      </c>
      <c r="R277" s="207">
        <f>Q277*H277</f>
        <v>0</v>
      </c>
      <c r="S277" s="207">
        <v>0</v>
      </c>
      <c r="T277" s="208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09" t="s">
        <v>119</v>
      </c>
      <c r="AT277" s="209" t="s">
        <v>121</v>
      </c>
      <c r="AU277" s="209" t="s">
        <v>80</v>
      </c>
      <c r="AY277" s="17" t="s">
        <v>120</v>
      </c>
      <c r="BE277" s="210">
        <f>IF(N277="základní",J277,0)</f>
        <v>0</v>
      </c>
      <c r="BF277" s="210">
        <f>IF(N277="snížená",J277,0)</f>
        <v>0</v>
      </c>
      <c r="BG277" s="210">
        <f>IF(N277="zákl. přenesená",J277,0)</f>
        <v>0</v>
      </c>
      <c r="BH277" s="210">
        <f>IF(N277="sníž. přenesená",J277,0)</f>
        <v>0</v>
      </c>
      <c r="BI277" s="210">
        <f>IF(N277="nulová",J277,0)</f>
        <v>0</v>
      </c>
      <c r="BJ277" s="17" t="s">
        <v>78</v>
      </c>
      <c r="BK277" s="210">
        <f>ROUND(I277*H277,2)</f>
        <v>0</v>
      </c>
      <c r="BL277" s="17" t="s">
        <v>119</v>
      </c>
      <c r="BM277" s="209" t="s">
        <v>801</v>
      </c>
    </row>
    <row r="278" s="2" customFormat="1">
      <c r="A278" s="38"/>
      <c r="B278" s="39"/>
      <c r="C278" s="40"/>
      <c r="D278" s="224" t="s">
        <v>192</v>
      </c>
      <c r="E278" s="40"/>
      <c r="F278" s="225" t="s">
        <v>802</v>
      </c>
      <c r="G278" s="40"/>
      <c r="H278" s="40"/>
      <c r="I278" s="226"/>
      <c r="J278" s="40"/>
      <c r="K278" s="40"/>
      <c r="L278" s="44"/>
      <c r="M278" s="227"/>
      <c r="N278" s="228"/>
      <c r="O278" s="84"/>
      <c r="P278" s="84"/>
      <c r="Q278" s="84"/>
      <c r="R278" s="84"/>
      <c r="S278" s="84"/>
      <c r="T278" s="85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192</v>
      </c>
      <c r="AU278" s="17" t="s">
        <v>80</v>
      </c>
    </row>
    <row r="279" s="13" customFormat="1">
      <c r="A279" s="13"/>
      <c r="B279" s="229"/>
      <c r="C279" s="230"/>
      <c r="D279" s="231" t="s">
        <v>194</v>
      </c>
      <c r="E279" s="232" t="s">
        <v>19</v>
      </c>
      <c r="F279" s="233" t="s">
        <v>803</v>
      </c>
      <c r="G279" s="230"/>
      <c r="H279" s="234">
        <v>21</v>
      </c>
      <c r="I279" s="235"/>
      <c r="J279" s="230"/>
      <c r="K279" s="230"/>
      <c r="L279" s="236"/>
      <c r="M279" s="237"/>
      <c r="N279" s="238"/>
      <c r="O279" s="238"/>
      <c r="P279" s="238"/>
      <c r="Q279" s="238"/>
      <c r="R279" s="238"/>
      <c r="S279" s="238"/>
      <c r="T279" s="239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0" t="s">
        <v>194</v>
      </c>
      <c r="AU279" s="240" t="s">
        <v>80</v>
      </c>
      <c r="AV279" s="13" t="s">
        <v>80</v>
      </c>
      <c r="AW279" s="13" t="s">
        <v>32</v>
      </c>
      <c r="AX279" s="13" t="s">
        <v>70</v>
      </c>
      <c r="AY279" s="240" t="s">
        <v>120</v>
      </c>
    </row>
    <row r="280" s="13" customFormat="1">
      <c r="A280" s="13"/>
      <c r="B280" s="229"/>
      <c r="C280" s="230"/>
      <c r="D280" s="231" t="s">
        <v>194</v>
      </c>
      <c r="E280" s="232" t="s">
        <v>19</v>
      </c>
      <c r="F280" s="233" t="s">
        <v>804</v>
      </c>
      <c r="G280" s="230"/>
      <c r="H280" s="234">
        <v>45.600000000000001</v>
      </c>
      <c r="I280" s="235"/>
      <c r="J280" s="230"/>
      <c r="K280" s="230"/>
      <c r="L280" s="236"/>
      <c r="M280" s="237"/>
      <c r="N280" s="238"/>
      <c r="O280" s="238"/>
      <c r="P280" s="238"/>
      <c r="Q280" s="238"/>
      <c r="R280" s="238"/>
      <c r="S280" s="238"/>
      <c r="T280" s="239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0" t="s">
        <v>194</v>
      </c>
      <c r="AU280" s="240" t="s">
        <v>80</v>
      </c>
      <c r="AV280" s="13" t="s">
        <v>80</v>
      </c>
      <c r="AW280" s="13" t="s">
        <v>32</v>
      </c>
      <c r="AX280" s="13" t="s">
        <v>70</v>
      </c>
      <c r="AY280" s="240" t="s">
        <v>120</v>
      </c>
    </row>
    <row r="281" s="14" customFormat="1">
      <c r="A281" s="14"/>
      <c r="B281" s="241"/>
      <c r="C281" s="242"/>
      <c r="D281" s="231" t="s">
        <v>194</v>
      </c>
      <c r="E281" s="243" t="s">
        <v>19</v>
      </c>
      <c r="F281" s="244" t="s">
        <v>278</v>
      </c>
      <c r="G281" s="242"/>
      <c r="H281" s="245">
        <v>66.599999999999994</v>
      </c>
      <c r="I281" s="246"/>
      <c r="J281" s="242"/>
      <c r="K281" s="242"/>
      <c r="L281" s="247"/>
      <c r="M281" s="248"/>
      <c r="N281" s="249"/>
      <c r="O281" s="249"/>
      <c r="P281" s="249"/>
      <c r="Q281" s="249"/>
      <c r="R281" s="249"/>
      <c r="S281" s="249"/>
      <c r="T281" s="250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1" t="s">
        <v>194</v>
      </c>
      <c r="AU281" s="251" t="s">
        <v>80</v>
      </c>
      <c r="AV281" s="14" t="s">
        <v>119</v>
      </c>
      <c r="AW281" s="14" t="s">
        <v>32</v>
      </c>
      <c r="AX281" s="14" t="s">
        <v>78</v>
      </c>
      <c r="AY281" s="251" t="s">
        <v>120</v>
      </c>
    </row>
    <row r="282" s="2" customFormat="1" ht="24.15" customHeight="1">
      <c r="A282" s="38"/>
      <c r="B282" s="39"/>
      <c r="C282" s="197" t="s">
        <v>526</v>
      </c>
      <c r="D282" s="197" t="s">
        <v>121</v>
      </c>
      <c r="E282" s="198" t="s">
        <v>805</v>
      </c>
      <c r="F282" s="199" t="s">
        <v>806</v>
      </c>
      <c r="G282" s="200" t="s">
        <v>267</v>
      </c>
      <c r="H282" s="201">
        <v>1.1100000000000001</v>
      </c>
      <c r="I282" s="202"/>
      <c r="J282" s="203">
        <f>ROUND(I282*H282,2)</f>
        <v>0</v>
      </c>
      <c r="K282" s="204"/>
      <c r="L282" s="44"/>
      <c r="M282" s="205" t="s">
        <v>19</v>
      </c>
      <c r="N282" s="206" t="s">
        <v>41</v>
      </c>
      <c r="O282" s="84"/>
      <c r="P282" s="207">
        <f>O282*H282</f>
        <v>0</v>
      </c>
      <c r="Q282" s="207">
        <v>1.9967999999999999</v>
      </c>
      <c r="R282" s="207">
        <f>Q282*H282</f>
        <v>2.2164480000000002</v>
      </c>
      <c r="S282" s="207">
        <v>0</v>
      </c>
      <c r="T282" s="208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09" t="s">
        <v>119</v>
      </c>
      <c r="AT282" s="209" t="s">
        <v>121</v>
      </c>
      <c r="AU282" s="209" t="s">
        <v>80</v>
      </c>
      <c r="AY282" s="17" t="s">
        <v>120</v>
      </c>
      <c r="BE282" s="210">
        <f>IF(N282="základní",J282,0)</f>
        <v>0</v>
      </c>
      <c r="BF282" s="210">
        <f>IF(N282="snížená",J282,0)</f>
        <v>0</v>
      </c>
      <c r="BG282" s="210">
        <f>IF(N282="zákl. přenesená",J282,0)</f>
        <v>0</v>
      </c>
      <c r="BH282" s="210">
        <f>IF(N282="sníž. přenesená",J282,0)</f>
        <v>0</v>
      </c>
      <c r="BI282" s="210">
        <f>IF(N282="nulová",J282,0)</f>
        <v>0</v>
      </c>
      <c r="BJ282" s="17" t="s">
        <v>78</v>
      </c>
      <c r="BK282" s="210">
        <f>ROUND(I282*H282,2)</f>
        <v>0</v>
      </c>
      <c r="BL282" s="17" t="s">
        <v>119</v>
      </c>
      <c r="BM282" s="209" t="s">
        <v>807</v>
      </c>
    </row>
    <row r="283" s="2" customFormat="1">
      <c r="A283" s="38"/>
      <c r="B283" s="39"/>
      <c r="C283" s="40"/>
      <c r="D283" s="224" t="s">
        <v>192</v>
      </c>
      <c r="E283" s="40"/>
      <c r="F283" s="225" t="s">
        <v>808</v>
      </c>
      <c r="G283" s="40"/>
      <c r="H283" s="40"/>
      <c r="I283" s="226"/>
      <c r="J283" s="40"/>
      <c r="K283" s="40"/>
      <c r="L283" s="44"/>
      <c r="M283" s="227"/>
      <c r="N283" s="228"/>
      <c r="O283" s="84"/>
      <c r="P283" s="84"/>
      <c r="Q283" s="84"/>
      <c r="R283" s="84"/>
      <c r="S283" s="84"/>
      <c r="T283" s="85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192</v>
      </c>
      <c r="AU283" s="17" t="s">
        <v>80</v>
      </c>
    </row>
    <row r="284" s="13" customFormat="1">
      <c r="A284" s="13"/>
      <c r="B284" s="229"/>
      <c r="C284" s="230"/>
      <c r="D284" s="231" t="s">
        <v>194</v>
      </c>
      <c r="E284" s="232" t="s">
        <v>19</v>
      </c>
      <c r="F284" s="233" t="s">
        <v>809</v>
      </c>
      <c r="G284" s="230"/>
      <c r="H284" s="234">
        <v>1.1100000000000001</v>
      </c>
      <c r="I284" s="235"/>
      <c r="J284" s="230"/>
      <c r="K284" s="230"/>
      <c r="L284" s="236"/>
      <c r="M284" s="237"/>
      <c r="N284" s="238"/>
      <c r="O284" s="238"/>
      <c r="P284" s="238"/>
      <c r="Q284" s="238"/>
      <c r="R284" s="238"/>
      <c r="S284" s="238"/>
      <c r="T284" s="239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0" t="s">
        <v>194</v>
      </c>
      <c r="AU284" s="240" t="s">
        <v>80</v>
      </c>
      <c r="AV284" s="13" t="s">
        <v>80</v>
      </c>
      <c r="AW284" s="13" t="s">
        <v>32</v>
      </c>
      <c r="AX284" s="13" t="s">
        <v>78</v>
      </c>
      <c r="AY284" s="240" t="s">
        <v>120</v>
      </c>
    </row>
    <row r="285" s="2" customFormat="1" ht="24.15" customHeight="1">
      <c r="A285" s="38"/>
      <c r="B285" s="39"/>
      <c r="C285" s="197" t="s">
        <v>533</v>
      </c>
      <c r="D285" s="197" t="s">
        <v>121</v>
      </c>
      <c r="E285" s="198" t="s">
        <v>810</v>
      </c>
      <c r="F285" s="199" t="s">
        <v>811</v>
      </c>
      <c r="G285" s="200" t="s">
        <v>254</v>
      </c>
      <c r="H285" s="201">
        <v>26.800000000000001</v>
      </c>
      <c r="I285" s="202"/>
      <c r="J285" s="203">
        <f>ROUND(I285*H285,2)</f>
        <v>0</v>
      </c>
      <c r="K285" s="204"/>
      <c r="L285" s="44"/>
      <c r="M285" s="205" t="s">
        <v>19</v>
      </c>
      <c r="N285" s="206" t="s">
        <v>41</v>
      </c>
      <c r="O285" s="84"/>
      <c r="P285" s="207">
        <f>O285*H285</f>
        <v>0</v>
      </c>
      <c r="Q285" s="207">
        <v>0.82326999999999995</v>
      </c>
      <c r="R285" s="207">
        <f>Q285*H285</f>
        <v>22.063635999999999</v>
      </c>
      <c r="S285" s="207">
        <v>0</v>
      </c>
      <c r="T285" s="208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09" t="s">
        <v>119</v>
      </c>
      <c r="AT285" s="209" t="s">
        <v>121</v>
      </c>
      <c r="AU285" s="209" t="s">
        <v>80</v>
      </c>
      <c r="AY285" s="17" t="s">
        <v>120</v>
      </c>
      <c r="BE285" s="210">
        <f>IF(N285="základní",J285,0)</f>
        <v>0</v>
      </c>
      <c r="BF285" s="210">
        <f>IF(N285="snížená",J285,0)</f>
        <v>0</v>
      </c>
      <c r="BG285" s="210">
        <f>IF(N285="zákl. přenesená",J285,0)</f>
        <v>0</v>
      </c>
      <c r="BH285" s="210">
        <f>IF(N285="sníž. přenesená",J285,0)</f>
        <v>0</v>
      </c>
      <c r="BI285" s="210">
        <f>IF(N285="nulová",J285,0)</f>
        <v>0</v>
      </c>
      <c r="BJ285" s="17" t="s">
        <v>78</v>
      </c>
      <c r="BK285" s="210">
        <f>ROUND(I285*H285,2)</f>
        <v>0</v>
      </c>
      <c r="BL285" s="17" t="s">
        <v>119</v>
      </c>
      <c r="BM285" s="209" t="s">
        <v>812</v>
      </c>
    </row>
    <row r="286" s="2" customFormat="1">
      <c r="A286" s="38"/>
      <c r="B286" s="39"/>
      <c r="C286" s="40"/>
      <c r="D286" s="224" t="s">
        <v>192</v>
      </c>
      <c r="E286" s="40"/>
      <c r="F286" s="225" t="s">
        <v>813</v>
      </c>
      <c r="G286" s="40"/>
      <c r="H286" s="40"/>
      <c r="I286" s="226"/>
      <c r="J286" s="40"/>
      <c r="K286" s="40"/>
      <c r="L286" s="44"/>
      <c r="M286" s="227"/>
      <c r="N286" s="228"/>
      <c r="O286" s="84"/>
      <c r="P286" s="84"/>
      <c r="Q286" s="84"/>
      <c r="R286" s="84"/>
      <c r="S286" s="84"/>
      <c r="T286" s="85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192</v>
      </c>
      <c r="AU286" s="17" t="s">
        <v>80</v>
      </c>
    </row>
    <row r="287" s="13" customFormat="1">
      <c r="A287" s="13"/>
      <c r="B287" s="229"/>
      <c r="C287" s="230"/>
      <c r="D287" s="231" t="s">
        <v>194</v>
      </c>
      <c r="E287" s="232" t="s">
        <v>19</v>
      </c>
      <c r="F287" s="233" t="s">
        <v>767</v>
      </c>
      <c r="G287" s="230"/>
      <c r="H287" s="234">
        <v>26.800000000000001</v>
      </c>
      <c r="I287" s="235"/>
      <c r="J287" s="230"/>
      <c r="K287" s="230"/>
      <c r="L287" s="236"/>
      <c r="M287" s="237"/>
      <c r="N287" s="238"/>
      <c r="O287" s="238"/>
      <c r="P287" s="238"/>
      <c r="Q287" s="238"/>
      <c r="R287" s="238"/>
      <c r="S287" s="238"/>
      <c r="T287" s="239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0" t="s">
        <v>194</v>
      </c>
      <c r="AU287" s="240" t="s">
        <v>80</v>
      </c>
      <c r="AV287" s="13" t="s">
        <v>80</v>
      </c>
      <c r="AW287" s="13" t="s">
        <v>32</v>
      </c>
      <c r="AX287" s="13" t="s">
        <v>78</v>
      </c>
      <c r="AY287" s="240" t="s">
        <v>120</v>
      </c>
    </row>
    <row r="288" s="11" customFormat="1" ht="22.8" customHeight="1">
      <c r="A288" s="11"/>
      <c r="B288" s="183"/>
      <c r="C288" s="184"/>
      <c r="D288" s="185" t="s">
        <v>69</v>
      </c>
      <c r="E288" s="222" t="s">
        <v>149</v>
      </c>
      <c r="F288" s="222" t="s">
        <v>525</v>
      </c>
      <c r="G288" s="184"/>
      <c r="H288" s="184"/>
      <c r="I288" s="187"/>
      <c r="J288" s="223">
        <f>BK288</f>
        <v>0</v>
      </c>
      <c r="K288" s="184"/>
      <c r="L288" s="189"/>
      <c r="M288" s="190"/>
      <c r="N288" s="191"/>
      <c r="O288" s="191"/>
      <c r="P288" s="192">
        <f>SUM(P289:P303)</f>
        <v>0</v>
      </c>
      <c r="Q288" s="191"/>
      <c r="R288" s="192">
        <f>SUM(R289:R303)</f>
        <v>87.826241999999993</v>
      </c>
      <c r="S288" s="191"/>
      <c r="T288" s="193">
        <f>SUM(T289:T303)</f>
        <v>0</v>
      </c>
      <c r="U288" s="11"/>
      <c r="V288" s="11"/>
      <c r="W288" s="11"/>
      <c r="X288" s="11"/>
      <c r="Y288" s="11"/>
      <c r="Z288" s="11"/>
      <c r="AA288" s="11"/>
      <c r="AB288" s="11"/>
      <c r="AC288" s="11"/>
      <c r="AD288" s="11"/>
      <c r="AE288" s="11"/>
      <c r="AR288" s="194" t="s">
        <v>78</v>
      </c>
      <c r="AT288" s="195" t="s">
        <v>69</v>
      </c>
      <c r="AU288" s="195" t="s">
        <v>78</v>
      </c>
      <c r="AY288" s="194" t="s">
        <v>120</v>
      </c>
      <c r="BK288" s="196">
        <f>SUM(BK289:BK303)</f>
        <v>0</v>
      </c>
    </row>
    <row r="289" s="2" customFormat="1" ht="16.5" customHeight="1">
      <c r="A289" s="38"/>
      <c r="B289" s="39"/>
      <c r="C289" s="252" t="s">
        <v>540</v>
      </c>
      <c r="D289" s="252" t="s">
        <v>330</v>
      </c>
      <c r="E289" s="253" t="s">
        <v>814</v>
      </c>
      <c r="F289" s="254" t="s">
        <v>815</v>
      </c>
      <c r="G289" s="255" t="s">
        <v>190</v>
      </c>
      <c r="H289" s="256">
        <v>10</v>
      </c>
      <c r="I289" s="257"/>
      <c r="J289" s="258">
        <f>ROUND(I289*H289,2)</f>
        <v>0</v>
      </c>
      <c r="K289" s="259"/>
      <c r="L289" s="260"/>
      <c r="M289" s="261" t="s">
        <v>19</v>
      </c>
      <c r="N289" s="262" t="s">
        <v>41</v>
      </c>
      <c r="O289" s="84"/>
      <c r="P289" s="207">
        <f>O289*H289</f>
        <v>0</v>
      </c>
      <c r="Q289" s="207">
        <v>0.0012800000000000001</v>
      </c>
      <c r="R289" s="207">
        <f>Q289*H289</f>
        <v>0.012800000000000001</v>
      </c>
      <c r="S289" s="207">
        <v>0</v>
      </c>
      <c r="T289" s="208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09" t="s">
        <v>149</v>
      </c>
      <c r="AT289" s="209" t="s">
        <v>330</v>
      </c>
      <c r="AU289" s="209" t="s">
        <v>80</v>
      </c>
      <c r="AY289" s="17" t="s">
        <v>120</v>
      </c>
      <c r="BE289" s="210">
        <f>IF(N289="základní",J289,0)</f>
        <v>0</v>
      </c>
      <c r="BF289" s="210">
        <f>IF(N289="snížená",J289,0)</f>
        <v>0</v>
      </c>
      <c r="BG289" s="210">
        <f>IF(N289="zákl. přenesená",J289,0)</f>
        <v>0</v>
      </c>
      <c r="BH289" s="210">
        <f>IF(N289="sníž. přenesená",J289,0)</f>
        <v>0</v>
      </c>
      <c r="BI289" s="210">
        <f>IF(N289="nulová",J289,0)</f>
        <v>0</v>
      </c>
      <c r="BJ289" s="17" t="s">
        <v>78</v>
      </c>
      <c r="BK289" s="210">
        <f>ROUND(I289*H289,2)</f>
        <v>0</v>
      </c>
      <c r="BL289" s="17" t="s">
        <v>119</v>
      </c>
      <c r="BM289" s="209" t="s">
        <v>816</v>
      </c>
    </row>
    <row r="290" s="2" customFormat="1">
      <c r="A290" s="38"/>
      <c r="B290" s="39"/>
      <c r="C290" s="40"/>
      <c r="D290" s="224" t="s">
        <v>192</v>
      </c>
      <c r="E290" s="40"/>
      <c r="F290" s="225" t="s">
        <v>817</v>
      </c>
      <c r="G290" s="40"/>
      <c r="H290" s="40"/>
      <c r="I290" s="226"/>
      <c r="J290" s="40"/>
      <c r="K290" s="40"/>
      <c r="L290" s="44"/>
      <c r="M290" s="227"/>
      <c r="N290" s="228"/>
      <c r="O290" s="84"/>
      <c r="P290" s="84"/>
      <c r="Q290" s="84"/>
      <c r="R290" s="84"/>
      <c r="S290" s="84"/>
      <c r="T290" s="85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192</v>
      </c>
      <c r="AU290" s="17" t="s">
        <v>80</v>
      </c>
    </row>
    <row r="291" s="13" customFormat="1">
      <c r="A291" s="13"/>
      <c r="B291" s="229"/>
      <c r="C291" s="230"/>
      <c r="D291" s="231" t="s">
        <v>194</v>
      </c>
      <c r="E291" s="232" t="s">
        <v>19</v>
      </c>
      <c r="F291" s="233" t="s">
        <v>157</v>
      </c>
      <c r="G291" s="230"/>
      <c r="H291" s="234">
        <v>10</v>
      </c>
      <c r="I291" s="235"/>
      <c r="J291" s="230"/>
      <c r="K291" s="230"/>
      <c r="L291" s="236"/>
      <c r="M291" s="237"/>
      <c r="N291" s="238"/>
      <c r="O291" s="238"/>
      <c r="P291" s="238"/>
      <c r="Q291" s="238"/>
      <c r="R291" s="238"/>
      <c r="S291" s="238"/>
      <c r="T291" s="239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0" t="s">
        <v>194</v>
      </c>
      <c r="AU291" s="240" t="s">
        <v>80</v>
      </c>
      <c r="AV291" s="13" t="s">
        <v>80</v>
      </c>
      <c r="AW291" s="13" t="s">
        <v>32</v>
      </c>
      <c r="AX291" s="13" t="s">
        <v>78</v>
      </c>
      <c r="AY291" s="240" t="s">
        <v>120</v>
      </c>
    </row>
    <row r="292" s="2" customFormat="1" ht="16.5" customHeight="1">
      <c r="A292" s="38"/>
      <c r="B292" s="39"/>
      <c r="C292" s="252" t="s">
        <v>546</v>
      </c>
      <c r="D292" s="252" t="s">
        <v>330</v>
      </c>
      <c r="E292" s="253" t="s">
        <v>818</v>
      </c>
      <c r="F292" s="254" t="s">
        <v>819</v>
      </c>
      <c r="G292" s="255" t="s">
        <v>190</v>
      </c>
      <c r="H292" s="256">
        <v>12.5</v>
      </c>
      <c r="I292" s="257"/>
      <c r="J292" s="258">
        <f>ROUND(I292*H292,2)</f>
        <v>0</v>
      </c>
      <c r="K292" s="259"/>
      <c r="L292" s="260"/>
      <c r="M292" s="261" t="s">
        <v>19</v>
      </c>
      <c r="N292" s="262" t="s">
        <v>41</v>
      </c>
      <c r="O292" s="84"/>
      <c r="P292" s="207">
        <f>O292*H292</f>
        <v>0</v>
      </c>
      <c r="Q292" s="207">
        <v>7.0049999999999999</v>
      </c>
      <c r="R292" s="207">
        <f>Q292*H292</f>
        <v>87.5625</v>
      </c>
      <c r="S292" s="207">
        <v>0</v>
      </c>
      <c r="T292" s="208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09" t="s">
        <v>149</v>
      </c>
      <c r="AT292" s="209" t="s">
        <v>330</v>
      </c>
      <c r="AU292" s="209" t="s">
        <v>80</v>
      </c>
      <c r="AY292" s="17" t="s">
        <v>120</v>
      </c>
      <c r="BE292" s="210">
        <f>IF(N292="základní",J292,0)</f>
        <v>0</v>
      </c>
      <c r="BF292" s="210">
        <f>IF(N292="snížená",J292,0)</f>
        <v>0</v>
      </c>
      <c r="BG292" s="210">
        <f>IF(N292="zákl. přenesená",J292,0)</f>
        <v>0</v>
      </c>
      <c r="BH292" s="210">
        <f>IF(N292="sníž. přenesená",J292,0)</f>
        <v>0</v>
      </c>
      <c r="BI292" s="210">
        <f>IF(N292="nulová",J292,0)</f>
        <v>0</v>
      </c>
      <c r="BJ292" s="17" t="s">
        <v>78</v>
      </c>
      <c r="BK292" s="210">
        <f>ROUND(I292*H292,2)</f>
        <v>0</v>
      </c>
      <c r="BL292" s="17" t="s">
        <v>119</v>
      </c>
      <c r="BM292" s="209" t="s">
        <v>820</v>
      </c>
    </row>
    <row r="293" s="2" customFormat="1">
      <c r="A293" s="38"/>
      <c r="B293" s="39"/>
      <c r="C293" s="40"/>
      <c r="D293" s="224" t="s">
        <v>192</v>
      </c>
      <c r="E293" s="40"/>
      <c r="F293" s="225" t="s">
        <v>821</v>
      </c>
      <c r="G293" s="40"/>
      <c r="H293" s="40"/>
      <c r="I293" s="226"/>
      <c r="J293" s="40"/>
      <c r="K293" s="40"/>
      <c r="L293" s="44"/>
      <c r="M293" s="227"/>
      <c r="N293" s="228"/>
      <c r="O293" s="84"/>
      <c r="P293" s="84"/>
      <c r="Q293" s="84"/>
      <c r="R293" s="84"/>
      <c r="S293" s="84"/>
      <c r="T293" s="85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7" t="s">
        <v>192</v>
      </c>
      <c r="AU293" s="17" t="s">
        <v>80</v>
      </c>
    </row>
    <row r="294" s="13" customFormat="1">
      <c r="A294" s="13"/>
      <c r="B294" s="229"/>
      <c r="C294" s="230"/>
      <c r="D294" s="231" t="s">
        <v>194</v>
      </c>
      <c r="E294" s="232" t="s">
        <v>19</v>
      </c>
      <c r="F294" s="233" t="s">
        <v>822</v>
      </c>
      <c r="G294" s="230"/>
      <c r="H294" s="234">
        <v>12.5</v>
      </c>
      <c r="I294" s="235"/>
      <c r="J294" s="230"/>
      <c r="K294" s="230"/>
      <c r="L294" s="236"/>
      <c r="M294" s="237"/>
      <c r="N294" s="238"/>
      <c r="O294" s="238"/>
      <c r="P294" s="238"/>
      <c r="Q294" s="238"/>
      <c r="R294" s="238"/>
      <c r="S294" s="238"/>
      <c r="T294" s="239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0" t="s">
        <v>194</v>
      </c>
      <c r="AU294" s="240" t="s">
        <v>80</v>
      </c>
      <c r="AV294" s="13" t="s">
        <v>80</v>
      </c>
      <c r="AW294" s="13" t="s">
        <v>32</v>
      </c>
      <c r="AX294" s="13" t="s">
        <v>78</v>
      </c>
      <c r="AY294" s="240" t="s">
        <v>120</v>
      </c>
    </row>
    <row r="295" s="2" customFormat="1" ht="16.5" customHeight="1">
      <c r="A295" s="38"/>
      <c r="B295" s="39"/>
      <c r="C295" s="197" t="s">
        <v>554</v>
      </c>
      <c r="D295" s="197" t="s">
        <v>121</v>
      </c>
      <c r="E295" s="198" t="s">
        <v>823</v>
      </c>
      <c r="F295" s="199" t="s">
        <v>824</v>
      </c>
      <c r="G295" s="200" t="s">
        <v>267</v>
      </c>
      <c r="H295" s="201">
        <v>30.015000000000001</v>
      </c>
      <c r="I295" s="202"/>
      <c r="J295" s="203">
        <f>ROUND(I295*H295,2)</f>
        <v>0</v>
      </c>
      <c r="K295" s="204"/>
      <c r="L295" s="44"/>
      <c r="M295" s="205" t="s">
        <v>19</v>
      </c>
      <c r="N295" s="206" t="s">
        <v>41</v>
      </c>
      <c r="O295" s="84"/>
      <c r="P295" s="207">
        <f>O295*H295</f>
        <v>0</v>
      </c>
      <c r="Q295" s="207">
        <v>0</v>
      </c>
      <c r="R295" s="207">
        <f>Q295*H295</f>
        <v>0</v>
      </c>
      <c r="S295" s="207">
        <v>0</v>
      </c>
      <c r="T295" s="208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09" t="s">
        <v>119</v>
      </c>
      <c r="AT295" s="209" t="s">
        <v>121</v>
      </c>
      <c r="AU295" s="209" t="s">
        <v>80</v>
      </c>
      <c r="AY295" s="17" t="s">
        <v>120</v>
      </c>
      <c r="BE295" s="210">
        <f>IF(N295="základní",J295,0)</f>
        <v>0</v>
      </c>
      <c r="BF295" s="210">
        <f>IF(N295="snížená",J295,0)</f>
        <v>0</v>
      </c>
      <c r="BG295" s="210">
        <f>IF(N295="zákl. přenesená",J295,0)</f>
        <v>0</v>
      </c>
      <c r="BH295" s="210">
        <f>IF(N295="sníž. přenesená",J295,0)</f>
        <v>0</v>
      </c>
      <c r="BI295" s="210">
        <f>IF(N295="nulová",J295,0)</f>
        <v>0</v>
      </c>
      <c r="BJ295" s="17" t="s">
        <v>78</v>
      </c>
      <c r="BK295" s="210">
        <f>ROUND(I295*H295,2)</f>
        <v>0</v>
      </c>
      <c r="BL295" s="17" t="s">
        <v>119</v>
      </c>
      <c r="BM295" s="209" t="s">
        <v>825</v>
      </c>
    </row>
    <row r="296" s="2" customFormat="1">
      <c r="A296" s="38"/>
      <c r="B296" s="39"/>
      <c r="C296" s="40"/>
      <c r="D296" s="224" t="s">
        <v>192</v>
      </c>
      <c r="E296" s="40"/>
      <c r="F296" s="225" t="s">
        <v>826</v>
      </c>
      <c r="G296" s="40"/>
      <c r="H296" s="40"/>
      <c r="I296" s="226"/>
      <c r="J296" s="40"/>
      <c r="K296" s="40"/>
      <c r="L296" s="44"/>
      <c r="M296" s="227"/>
      <c r="N296" s="228"/>
      <c r="O296" s="84"/>
      <c r="P296" s="84"/>
      <c r="Q296" s="84"/>
      <c r="R296" s="84"/>
      <c r="S296" s="84"/>
      <c r="T296" s="85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192</v>
      </c>
      <c r="AU296" s="17" t="s">
        <v>80</v>
      </c>
    </row>
    <row r="297" s="13" customFormat="1">
      <c r="A297" s="13"/>
      <c r="B297" s="229"/>
      <c r="C297" s="230"/>
      <c r="D297" s="231" t="s">
        <v>194</v>
      </c>
      <c r="E297" s="232" t="s">
        <v>19</v>
      </c>
      <c r="F297" s="233" t="s">
        <v>827</v>
      </c>
      <c r="G297" s="230"/>
      <c r="H297" s="234">
        <v>30.015000000000001</v>
      </c>
      <c r="I297" s="235"/>
      <c r="J297" s="230"/>
      <c r="K297" s="230"/>
      <c r="L297" s="236"/>
      <c r="M297" s="237"/>
      <c r="N297" s="238"/>
      <c r="O297" s="238"/>
      <c r="P297" s="238"/>
      <c r="Q297" s="238"/>
      <c r="R297" s="238"/>
      <c r="S297" s="238"/>
      <c r="T297" s="239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0" t="s">
        <v>194</v>
      </c>
      <c r="AU297" s="240" t="s">
        <v>80</v>
      </c>
      <c r="AV297" s="13" t="s">
        <v>80</v>
      </c>
      <c r="AW297" s="13" t="s">
        <v>32</v>
      </c>
      <c r="AX297" s="13" t="s">
        <v>78</v>
      </c>
      <c r="AY297" s="240" t="s">
        <v>120</v>
      </c>
    </row>
    <row r="298" s="2" customFormat="1" ht="16.5" customHeight="1">
      <c r="A298" s="38"/>
      <c r="B298" s="39"/>
      <c r="C298" s="197" t="s">
        <v>559</v>
      </c>
      <c r="D298" s="197" t="s">
        <v>121</v>
      </c>
      <c r="E298" s="198" t="s">
        <v>828</v>
      </c>
      <c r="F298" s="199" t="s">
        <v>829</v>
      </c>
      <c r="G298" s="200" t="s">
        <v>254</v>
      </c>
      <c r="H298" s="201">
        <v>62.100000000000001</v>
      </c>
      <c r="I298" s="202"/>
      <c r="J298" s="203">
        <f>ROUND(I298*H298,2)</f>
        <v>0</v>
      </c>
      <c r="K298" s="204"/>
      <c r="L298" s="44"/>
      <c r="M298" s="205" t="s">
        <v>19</v>
      </c>
      <c r="N298" s="206" t="s">
        <v>41</v>
      </c>
      <c r="O298" s="84"/>
      <c r="P298" s="207">
        <f>O298*H298</f>
        <v>0</v>
      </c>
      <c r="Q298" s="207">
        <v>0.0040200000000000001</v>
      </c>
      <c r="R298" s="207">
        <f>Q298*H298</f>
        <v>0.249642</v>
      </c>
      <c r="S298" s="207">
        <v>0</v>
      </c>
      <c r="T298" s="208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09" t="s">
        <v>119</v>
      </c>
      <c r="AT298" s="209" t="s">
        <v>121</v>
      </c>
      <c r="AU298" s="209" t="s">
        <v>80</v>
      </c>
      <c r="AY298" s="17" t="s">
        <v>120</v>
      </c>
      <c r="BE298" s="210">
        <f>IF(N298="základní",J298,0)</f>
        <v>0</v>
      </c>
      <c r="BF298" s="210">
        <f>IF(N298="snížená",J298,0)</f>
        <v>0</v>
      </c>
      <c r="BG298" s="210">
        <f>IF(N298="zákl. přenesená",J298,0)</f>
        <v>0</v>
      </c>
      <c r="BH298" s="210">
        <f>IF(N298="sníž. přenesená",J298,0)</f>
        <v>0</v>
      </c>
      <c r="BI298" s="210">
        <f>IF(N298="nulová",J298,0)</f>
        <v>0</v>
      </c>
      <c r="BJ298" s="17" t="s">
        <v>78</v>
      </c>
      <c r="BK298" s="210">
        <f>ROUND(I298*H298,2)</f>
        <v>0</v>
      </c>
      <c r="BL298" s="17" t="s">
        <v>119</v>
      </c>
      <c r="BM298" s="209" t="s">
        <v>830</v>
      </c>
    </row>
    <row r="299" s="2" customFormat="1">
      <c r="A299" s="38"/>
      <c r="B299" s="39"/>
      <c r="C299" s="40"/>
      <c r="D299" s="224" t="s">
        <v>192</v>
      </c>
      <c r="E299" s="40"/>
      <c r="F299" s="225" t="s">
        <v>831</v>
      </c>
      <c r="G299" s="40"/>
      <c r="H299" s="40"/>
      <c r="I299" s="226"/>
      <c r="J299" s="40"/>
      <c r="K299" s="40"/>
      <c r="L299" s="44"/>
      <c r="M299" s="227"/>
      <c r="N299" s="228"/>
      <c r="O299" s="84"/>
      <c r="P299" s="84"/>
      <c r="Q299" s="84"/>
      <c r="R299" s="84"/>
      <c r="S299" s="84"/>
      <c r="T299" s="85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7" t="s">
        <v>192</v>
      </c>
      <c r="AU299" s="17" t="s">
        <v>80</v>
      </c>
    </row>
    <row r="300" s="13" customFormat="1">
      <c r="A300" s="13"/>
      <c r="B300" s="229"/>
      <c r="C300" s="230"/>
      <c r="D300" s="231" t="s">
        <v>194</v>
      </c>
      <c r="E300" s="232" t="s">
        <v>19</v>
      </c>
      <c r="F300" s="233" t="s">
        <v>832</v>
      </c>
      <c r="G300" s="230"/>
      <c r="H300" s="234">
        <v>62.100000000000001</v>
      </c>
      <c r="I300" s="235"/>
      <c r="J300" s="230"/>
      <c r="K300" s="230"/>
      <c r="L300" s="236"/>
      <c r="M300" s="237"/>
      <c r="N300" s="238"/>
      <c r="O300" s="238"/>
      <c r="P300" s="238"/>
      <c r="Q300" s="238"/>
      <c r="R300" s="238"/>
      <c r="S300" s="238"/>
      <c r="T300" s="239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0" t="s">
        <v>194</v>
      </c>
      <c r="AU300" s="240" t="s">
        <v>80</v>
      </c>
      <c r="AV300" s="13" t="s">
        <v>80</v>
      </c>
      <c r="AW300" s="13" t="s">
        <v>32</v>
      </c>
      <c r="AX300" s="13" t="s">
        <v>78</v>
      </c>
      <c r="AY300" s="240" t="s">
        <v>120</v>
      </c>
    </row>
    <row r="301" s="2" customFormat="1" ht="16.5" customHeight="1">
      <c r="A301" s="38"/>
      <c r="B301" s="39"/>
      <c r="C301" s="252" t="s">
        <v>565</v>
      </c>
      <c r="D301" s="252" t="s">
        <v>330</v>
      </c>
      <c r="E301" s="253" t="s">
        <v>833</v>
      </c>
      <c r="F301" s="254" t="s">
        <v>834</v>
      </c>
      <c r="G301" s="255" t="s">
        <v>190</v>
      </c>
      <c r="H301" s="256">
        <v>1</v>
      </c>
      <c r="I301" s="257"/>
      <c r="J301" s="258">
        <f>ROUND(I301*H301,2)</f>
        <v>0</v>
      </c>
      <c r="K301" s="259"/>
      <c r="L301" s="260"/>
      <c r="M301" s="261" t="s">
        <v>19</v>
      </c>
      <c r="N301" s="262" t="s">
        <v>41</v>
      </c>
      <c r="O301" s="84"/>
      <c r="P301" s="207">
        <f>O301*H301</f>
        <v>0</v>
      </c>
      <c r="Q301" s="207">
        <v>0.0012999999999999999</v>
      </c>
      <c r="R301" s="207">
        <f>Q301*H301</f>
        <v>0.0012999999999999999</v>
      </c>
      <c r="S301" s="207">
        <v>0</v>
      </c>
      <c r="T301" s="208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09" t="s">
        <v>149</v>
      </c>
      <c r="AT301" s="209" t="s">
        <v>330</v>
      </c>
      <c r="AU301" s="209" t="s">
        <v>80</v>
      </c>
      <c r="AY301" s="17" t="s">
        <v>120</v>
      </c>
      <c r="BE301" s="210">
        <f>IF(N301="základní",J301,0)</f>
        <v>0</v>
      </c>
      <c r="BF301" s="210">
        <f>IF(N301="snížená",J301,0)</f>
        <v>0</v>
      </c>
      <c r="BG301" s="210">
        <f>IF(N301="zákl. přenesená",J301,0)</f>
        <v>0</v>
      </c>
      <c r="BH301" s="210">
        <f>IF(N301="sníž. přenesená",J301,0)</f>
        <v>0</v>
      </c>
      <c r="BI301" s="210">
        <f>IF(N301="nulová",J301,0)</f>
        <v>0</v>
      </c>
      <c r="BJ301" s="17" t="s">
        <v>78</v>
      </c>
      <c r="BK301" s="210">
        <f>ROUND(I301*H301,2)</f>
        <v>0</v>
      </c>
      <c r="BL301" s="17" t="s">
        <v>119</v>
      </c>
      <c r="BM301" s="209" t="s">
        <v>835</v>
      </c>
    </row>
    <row r="302" s="2" customFormat="1">
      <c r="A302" s="38"/>
      <c r="B302" s="39"/>
      <c r="C302" s="40"/>
      <c r="D302" s="224" t="s">
        <v>192</v>
      </c>
      <c r="E302" s="40"/>
      <c r="F302" s="225" t="s">
        <v>836</v>
      </c>
      <c r="G302" s="40"/>
      <c r="H302" s="40"/>
      <c r="I302" s="226"/>
      <c r="J302" s="40"/>
      <c r="K302" s="40"/>
      <c r="L302" s="44"/>
      <c r="M302" s="227"/>
      <c r="N302" s="228"/>
      <c r="O302" s="84"/>
      <c r="P302" s="84"/>
      <c r="Q302" s="84"/>
      <c r="R302" s="84"/>
      <c r="S302" s="84"/>
      <c r="T302" s="85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7" t="s">
        <v>192</v>
      </c>
      <c r="AU302" s="17" t="s">
        <v>80</v>
      </c>
    </row>
    <row r="303" s="13" customFormat="1">
      <c r="A303" s="13"/>
      <c r="B303" s="229"/>
      <c r="C303" s="230"/>
      <c r="D303" s="231" t="s">
        <v>194</v>
      </c>
      <c r="E303" s="232" t="s">
        <v>19</v>
      </c>
      <c r="F303" s="233" t="s">
        <v>78</v>
      </c>
      <c r="G303" s="230"/>
      <c r="H303" s="234">
        <v>1</v>
      </c>
      <c r="I303" s="235"/>
      <c r="J303" s="230"/>
      <c r="K303" s="230"/>
      <c r="L303" s="236"/>
      <c r="M303" s="237"/>
      <c r="N303" s="238"/>
      <c r="O303" s="238"/>
      <c r="P303" s="238"/>
      <c r="Q303" s="238"/>
      <c r="R303" s="238"/>
      <c r="S303" s="238"/>
      <c r="T303" s="239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0" t="s">
        <v>194</v>
      </c>
      <c r="AU303" s="240" t="s">
        <v>80</v>
      </c>
      <c r="AV303" s="13" t="s">
        <v>80</v>
      </c>
      <c r="AW303" s="13" t="s">
        <v>32</v>
      </c>
      <c r="AX303" s="13" t="s">
        <v>78</v>
      </c>
      <c r="AY303" s="240" t="s">
        <v>120</v>
      </c>
    </row>
    <row r="304" s="11" customFormat="1" ht="22.8" customHeight="1">
      <c r="A304" s="11"/>
      <c r="B304" s="183"/>
      <c r="C304" s="184"/>
      <c r="D304" s="185" t="s">
        <v>69</v>
      </c>
      <c r="E304" s="222" t="s">
        <v>153</v>
      </c>
      <c r="F304" s="222" t="s">
        <v>539</v>
      </c>
      <c r="G304" s="184"/>
      <c r="H304" s="184"/>
      <c r="I304" s="187"/>
      <c r="J304" s="223">
        <f>BK304</f>
        <v>0</v>
      </c>
      <c r="K304" s="184"/>
      <c r="L304" s="189"/>
      <c r="M304" s="190"/>
      <c r="N304" s="191"/>
      <c r="O304" s="191"/>
      <c r="P304" s="192">
        <f>SUM(P305:P331)</f>
        <v>0</v>
      </c>
      <c r="Q304" s="191"/>
      <c r="R304" s="192">
        <f>SUM(R305:R331)</f>
        <v>1.374673</v>
      </c>
      <c r="S304" s="191"/>
      <c r="T304" s="193">
        <f>SUM(T305:T331)</f>
        <v>0.028379999999999999</v>
      </c>
      <c r="U304" s="11"/>
      <c r="V304" s="11"/>
      <c r="W304" s="11"/>
      <c r="X304" s="11"/>
      <c r="Y304" s="11"/>
      <c r="Z304" s="11"/>
      <c r="AA304" s="11"/>
      <c r="AB304" s="11"/>
      <c r="AC304" s="11"/>
      <c r="AD304" s="11"/>
      <c r="AE304" s="11"/>
      <c r="AR304" s="194" t="s">
        <v>78</v>
      </c>
      <c r="AT304" s="195" t="s">
        <v>69</v>
      </c>
      <c r="AU304" s="195" t="s">
        <v>78</v>
      </c>
      <c r="AY304" s="194" t="s">
        <v>120</v>
      </c>
      <c r="BK304" s="196">
        <f>SUM(BK305:BK331)</f>
        <v>0</v>
      </c>
    </row>
    <row r="305" s="2" customFormat="1" ht="24.15" customHeight="1">
      <c r="A305" s="38"/>
      <c r="B305" s="39"/>
      <c r="C305" s="197" t="s">
        <v>209</v>
      </c>
      <c r="D305" s="197" t="s">
        <v>121</v>
      </c>
      <c r="E305" s="198" t="s">
        <v>837</v>
      </c>
      <c r="F305" s="199" t="s">
        <v>838</v>
      </c>
      <c r="G305" s="200" t="s">
        <v>254</v>
      </c>
      <c r="H305" s="201">
        <v>6.9000000000000004</v>
      </c>
      <c r="I305" s="202"/>
      <c r="J305" s="203">
        <f>ROUND(I305*H305,2)</f>
        <v>0</v>
      </c>
      <c r="K305" s="204"/>
      <c r="L305" s="44"/>
      <c r="M305" s="205" t="s">
        <v>19</v>
      </c>
      <c r="N305" s="206" t="s">
        <v>41</v>
      </c>
      <c r="O305" s="84"/>
      <c r="P305" s="207">
        <f>O305*H305</f>
        <v>0</v>
      </c>
      <c r="Q305" s="207">
        <v>0.039399999999999998</v>
      </c>
      <c r="R305" s="207">
        <f>Q305*H305</f>
        <v>0.27185999999999999</v>
      </c>
      <c r="S305" s="207">
        <v>0</v>
      </c>
      <c r="T305" s="208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09" t="s">
        <v>119</v>
      </c>
      <c r="AT305" s="209" t="s">
        <v>121</v>
      </c>
      <c r="AU305" s="209" t="s">
        <v>80</v>
      </c>
      <c r="AY305" s="17" t="s">
        <v>120</v>
      </c>
      <c r="BE305" s="210">
        <f>IF(N305="základní",J305,0)</f>
        <v>0</v>
      </c>
      <c r="BF305" s="210">
        <f>IF(N305="snížená",J305,0)</f>
        <v>0</v>
      </c>
      <c r="BG305" s="210">
        <f>IF(N305="zákl. přenesená",J305,0)</f>
        <v>0</v>
      </c>
      <c r="BH305" s="210">
        <f>IF(N305="sníž. přenesená",J305,0)</f>
        <v>0</v>
      </c>
      <c r="BI305" s="210">
        <f>IF(N305="nulová",J305,0)</f>
        <v>0</v>
      </c>
      <c r="BJ305" s="17" t="s">
        <v>78</v>
      </c>
      <c r="BK305" s="210">
        <f>ROUND(I305*H305,2)</f>
        <v>0</v>
      </c>
      <c r="BL305" s="17" t="s">
        <v>119</v>
      </c>
      <c r="BM305" s="209" t="s">
        <v>839</v>
      </c>
    </row>
    <row r="306" s="2" customFormat="1">
      <c r="A306" s="38"/>
      <c r="B306" s="39"/>
      <c r="C306" s="40"/>
      <c r="D306" s="224" t="s">
        <v>192</v>
      </c>
      <c r="E306" s="40"/>
      <c r="F306" s="225" t="s">
        <v>840</v>
      </c>
      <c r="G306" s="40"/>
      <c r="H306" s="40"/>
      <c r="I306" s="226"/>
      <c r="J306" s="40"/>
      <c r="K306" s="40"/>
      <c r="L306" s="44"/>
      <c r="M306" s="227"/>
      <c r="N306" s="228"/>
      <c r="O306" s="84"/>
      <c r="P306" s="84"/>
      <c r="Q306" s="84"/>
      <c r="R306" s="84"/>
      <c r="S306" s="84"/>
      <c r="T306" s="85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T306" s="17" t="s">
        <v>192</v>
      </c>
      <c r="AU306" s="17" t="s">
        <v>80</v>
      </c>
    </row>
    <row r="307" s="13" customFormat="1">
      <c r="A307" s="13"/>
      <c r="B307" s="229"/>
      <c r="C307" s="230"/>
      <c r="D307" s="231" t="s">
        <v>194</v>
      </c>
      <c r="E307" s="232" t="s">
        <v>19</v>
      </c>
      <c r="F307" s="233" t="s">
        <v>841</v>
      </c>
      <c r="G307" s="230"/>
      <c r="H307" s="234">
        <v>6.9000000000000004</v>
      </c>
      <c r="I307" s="235"/>
      <c r="J307" s="230"/>
      <c r="K307" s="230"/>
      <c r="L307" s="236"/>
      <c r="M307" s="237"/>
      <c r="N307" s="238"/>
      <c r="O307" s="238"/>
      <c r="P307" s="238"/>
      <c r="Q307" s="238"/>
      <c r="R307" s="238"/>
      <c r="S307" s="238"/>
      <c r="T307" s="239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0" t="s">
        <v>194</v>
      </c>
      <c r="AU307" s="240" t="s">
        <v>80</v>
      </c>
      <c r="AV307" s="13" t="s">
        <v>80</v>
      </c>
      <c r="AW307" s="13" t="s">
        <v>32</v>
      </c>
      <c r="AX307" s="13" t="s">
        <v>78</v>
      </c>
      <c r="AY307" s="240" t="s">
        <v>120</v>
      </c>
    </row>
    <row r="308" s="2" customFormat="1" ht="16.5" customHeight="1">
      <c r="A308" s="38"/>
      <c r="B308" s="39"/>
      <c r="C308" s="197" t="s">
        <v>574</v>
      </c>
      <c r="D308" s="197" t="s">
        <v>121</v>
      </c>
      <c r="E308" s="198" t="s">
        <v>842</v>
      </c>
      <c r="F308" s="199" t="s">
        <v>843</v>
      </c>
      <c r="G308" s="200" t="s">
        <v>529</v>
      </c>
      <c r="H308" s="201">
        <v>25.5</v>
      </c>
      <c r="I308" s="202"/>
      <c r="J308" s="203">
        <f>ROUND(I308*H308,2)</f>
        <v>0</v>
      </c>
      <c r="K308" s="204"/>
      <c r="L308" s="44"/>
      <c r="M308" s="205" t="s">
        <v>19</v>
      </c>
      <c r="N308" s="206" t="s">
        <v>41</v>
      </c>
      <c r="O308" s="84"/>
      <c r="P308" s="207">
        <f>O308*H308</f>
        <v>0</v>
      </c>
      <c r="Q308" s="207">
        <v>0.0088500000000000002</v>
      </c>
      <c r="R308" s="207">
        <f>Q308*H308</f>
        <v>0.22567500000000001</v>
      </c>
      <c r="S308" s="207">
        <v>0</v>
      </c>
      <c r="T308" s="208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09" t="s">
        <v>119</v>
      </c>
      <c r="AT308" s="209" t="s">
        <v>121</v>
      </c>
      <c r="AU308" s="209" t="s">
        <v>80</v>
      </c>
      <c r="AY308" s="17" t="s">
        <v>120</v>
      </c>
      <c r="BE308" s="210">
        <f>IF(N308="základní",J308,0)</f>
        <v>0</v>
      </c>
      <c r="BF308" s="210">
        <f>IF(N308="snížená",J308,0)</f>
        <v>0</v>
      </c>
      <c r="BG308" s="210">
        <f>IF(N308="zákl. přenesená",J308,0)</f>
        <v>0</v>
      </c>
      <c r="BH308" s="210">
        <f>IF(N308="sníž. přenesená",J308,0)</f>
        <v>0</v>
      </c>
      <c r="BI308" s="210">
        <f>IF(N308="nulová",J308,0)</f>
        <v>0</v>
      </c>
      <c r="BJ308" s="17" t="s">
        <v>78</v>
      </c>
      <c r="BK308" s="210">
        <f>ROUND(I308*H308,2)</f>
        <v>0</v>
      </c>
      <c r="BL308" s="17" t="s">
        <v>119</v>
      </c>
      <c r="BM308" s="209" t="s">
        <v>844</v>
      </c>
    </row>
    <row r="309" s="2" customFormat="1">
      <c r="A309" s="38"/>
      <c r="B309" s="39"/>
      <c r="C309" s="40"/>
      <c r="D309" s="224" t="s">
        <v>192</v>
      </c>
      <c r="E309" s="40"/>
      <c r="F309" s="225" t="s">
        <v>845</v>
      </c>
      <c r="G309" s="40"/>
      <c r="H309" s="40"/>
      <c r="I309" s="226"/>
      <c r="J309" s="40"/>
      <c r="K309" s="40"/>
      <c r="L309" s="44"/>
      <c r="M309" s="227"/>
      <c r="N309" s="228"/>
      <c r="O309" s="84"/>
      <c r="P309" s="84"/>
      <c r="Q309" s="84"/>
      <c r="R309" s="84"/>
      <c r="S309" s="84"/>
      <c r="T309" s="85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17" t="s">
        <v>192</v>
      </c>
      <c r="AU309" s="17" t="s">
        <v>80</v>
      </c>
    </row>
    <row r="310" s="13" customFormat="1">
      <c r="A310" s="13"/>
      <c r="B310" s="229"/>
      <c r="C310" s="230"/>
      <c r="D310" s="231" t="s">
        <v>194</v>
      </c>
      <c r="E310" s="232" t="s">
        <v>19</v>
      </c>
      <c r="F310" s="233" t="s">
        <v>846</v>
      </c>
      <c r="G310" s="230"/>
      <c r="H310" s="234">
        <v>25.5</v>
      </c>
      <c r="I310" s="235"/>
      <c r="J310" s="230"/>
      <c r="K310" s="230"/>
      <c r="L310" s="236"/>
      <c r="M310" s="237"/>
      <c r="N310" s="238"/>
      <c r="O310" s="238"/>
      <c r="P310" s="238"/>
      <c r="Q310" s="238"/>
      <c r="R310" s="238"/>
      <c r="S310" s="238"/>
      <c r="T310" s="239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0" t="s">
        <v>194</v>
      </c>
      <c r="AU310" s="240" t="s">
        <v>80</v>
      </c>
      <c r="AV310" s="13" t="s">
        <v>80</v>
      </c>
      <c r="AW310" s="13" t="s">
        <v>32</v>
      </c>
      <c r="AX310" s="13" t="s">
        <v>78</v>
      </c>
      <c r="AY310" s="240" t="s">
        <v>120</v>
      </c>
    </row>
    <row r="311" s="2" customFormat="1" ht="16.5" customHeight="1">
      <c r="A311" s="38"/>
      <c r="B311" s="39"/>
      <c r="C311" s="197" t="s">
        <v>847</v>
      </c>
      <c r="D311" s="197" t="s">
        <v>121</v>
      </c>
      <c r="E311" s="198" t="s">
        <v>848</v>
      </c>
      <c r="F311" s="199" t="s">
        <v>849</v>
      </c>
      <c r="G311" s="200" t="s">
        <v>529</v>
      </c>
      <c r="H311" s="201">
        <v>22.5</v>
      </c>
      <c r="I311" s="202"/>
      <c r="J311" s="203">
        <f>ROUND(I311*H311,2)</f>
        <v>0</v>
      </c>
      <c r="K311" s="204"/>
      <c r="L311" s="44"/>
      <c r="M311" s="205" t="s">
        <v>19</v>
      </c>
      <c r="N311" s="206" t="s">
        <v>41</v>
      </c>
      <c r="O311" s="84"/>
      <c r="P311" s="207">
        <f>O311*H311</f>
        <v>0</v>
      </c>
      <c r="Q311" s="207">
        <v>0.0269</v>
      </c>
      <c r="R311" s="207">
        <f>Q311*H311</f>
        <v>0.60524999999999995</v>
      </c>
      <c r="S311" s="207">
        <v>0</v>
      </c>
      <c r="T311" s="208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09" t="s">
        <v>119</v>
      </c>
      <c r="AT311" s="209" t="s">
        <v>121</v>
      </c>
      <c r="AU311" s="209" t="s">
        <v>80</v>
      </c>
      <c r="AY311" s="17" t="s">
        <v>120</v>
      </c>
      <c r="BE311" s="210">
        <f>IF(N311="základní",J311,0)</f>
        <v>0</v>
      </c>
      <c r="BF311" s="210">
        <f>IF(N311="snížená",J311,0)</f>
        <v>0</v>
      </c>
      <c r="BG311" s="210">
        <f>IF(N311="zákl. přenesená",J311,0)</f>
        <v>0</v>
      </c>
      <c r="BH311" s="210">
        <f>IF(N311="sníž. přenesená",J311,0)</f>
        <v>0</v>
      </c>
      <c r="BI311" s="210">
        <f>IF(N311="nulová",J311,0)</f>
        <v>0</v>
      </c>
      <c r="BJ311" s="17" t="s">
        <v>78</v>
      </c>
      <c r="BK311" s="210">
        <f>ROUND(I311*H311,2)</f>
        <v>0</v>
      </c>
      <c r="BL311" s="17" t="s">
        <v>119</v>
      </c>
      <c r="BM311" s="209" t="s">
        <v>850</v>
      </c>
    </row>
    <row r="312" s="2" customFormat="1">
      <c r="A312" s="38"/>
      <c r="B312" s="39"/>
      <c r="C312" s="40"/>
      <c r="D312" s="224" t="s">
        <v>192</v>
      </c>
      <c r="E312" s="40"/>
      <c r="F312" s="225" t="s">
        <v>851</v>
      </c>
      <c r="G312" s="40"/>
      <c r="H312" s="40"/>
      <c r="I312" s="226"/>
      <c r="J312" s="40"/>
      <c r="K312" s="40"/>
      <c r="L312" s="44"/>
      <c r="M312" s="227"/>
      <c r="N312" s="228"/>
      <c r="O312" s="84"/>
      <c r="P312" s="84"/>
      <c r="Q312" s="84"/>
      <c r="R312" s="84"/>
      <c r="S312" s="84"/>
      <c r="T312" s="85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7" t="s">
        <v>192</v>
      </c>
      <c r="AU312" s="17" t="s">
        <v>80</v>
      </c>
    </row>
    <row r="313" s="13" customFormat="1">
      <c r="A313" s="13"/>
      <c r="B313" s="229"/>
      <c r="C313" s="230"/>
      <c r="D313" s="231" t="s">
        <v>194</v>
      </c>
      <c r="E313" s="232" t="s">
        <v>19</v>
      </c>
      <c r="F313" s="233" t="s">
        <v>852</v>
      </c>
      <c r="G313" s="230"/>
      <c r="H313" s="234">
        <v>22.5</v>
      </c>
      <c r="I313" s="235"/>
      <c r="J313" s="230"/>
      <c r="K313" s="230"/>
      <c r="L313" s="236"/>
      <c r="M313" s="237"/>
      <c r="N313" s="238"/>
      <c r="O313" s="238"/>
      <c r="P313" s="238"/>
      <c r="Q313" s="238"/>
      <c r="R313" s="238"/>
      <c r="S313" s="238"/>
      <c r="T313" s="239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0" t="s">
        <v>194</v>
      </c>
      <c r="AU313" s="240" t="s">
        <v>80</v>
      </c>
      <c r="AV313" s="13" t="s">
        <v>80</v>
      </c>
      <c r="AW313" s="13" t="s">
        <v>32</v>
      </c>
      <c r="AX313" s="13" t="s">
        <v>78</v>
      </c>
      <c r="AY313" s="240" t="s">
        <v>120</v>
      </c>
    </row>
    <row r="314" s="2" customFormat="1" ht="16.5" customHeight="1">
      <c r="A314" s="38"/>
      <c r="B314" s="39"/>
      <c r="C314" s="252" t="s">
        <v>853</v>
      </c>
      <c r="D314" s="252" t="s">
        <v>330</v>
      </c>
      <c r="E314" s="253" t="s">
        <v>854</v>
      </c>
      <c r="F314" s="254" t="s">
        <v>855</v>
      </c>
      <c r="G314" s="255" t="s">
        <v>529</v>
      </c>
      <c r="H314" s="256">
        <v>48</v>
      </c>
      <c r="I314" s="257"/>
      <c r="J314" s="258">
        <f>ROUND(I314*H314,2)</f>
        <v>0</v>
      </c>
      <c r="K314" s="259"/>
      <c r="L314" s="260"/>
      <c r="M314" s="261" t="s">
        <v>19</v>
      </c>
      <c r="N314" s="262" t="s">
        <v>41</v>
      </c>
      <c r="O314" s="84"/>
      <c r="P314" s="207">
        <f>O314*H314</f>
        <v>0</v>
      </c>
      <c r="Q314" s="207">
        <v>0.0050000000000000001</v>
      </c>
      <c r="R314" s="207">
        <f>Q314*H314</f>
        <v>0.23999999999999999</v>
      </c>
      <c r="S314" s="207">
        <v>0</v>
      </c>
      <c r="T314" s="208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09" t="s">
        <v>149</v>
      </c>
      <c r="AT314" s="209" t="s">
        <v>330</v>
      </c>
      <c r="AU314" s="209" t="s">
        <v>80</v>
      </c>
      <c r="AY314" s="17" t="s">
        <v>120</v>
      </c>
      <c r="BE314" s="210">
        <f>IF(N314="základní",J314,0)</f>
        <v>0</v>
      </c>
      <c r="BF314" s="210">
        <f>IF(N314="snížená",J314,0)</f>
        <v>0</v>
      </c>
      <c r="BG314" s="210">
        <f>IF(N314="zákl. přenesená",J314,0)</f>
        <v>0</v>
      </c>
      <c r="BH314" s="210">
        <f>IF(N314="sníž. přenesená",J314,0)</f>
        <v>0</v>
      </c>
      <c r="BI314" s="210">
        <f>IF(N314="nulová",J314,0)</f>
        <v>0</v>
      </c>
      <c r="BJ314" s="17" t="s">
        <v>78</v>
      </c>
      <c r="BK314" s="210">
        <f>ROUND(I314*H314,2)</f>
        <v>0</v>
      </c>
      <c r="BL314" s="17" t="s">
        <v>119</v>
      </c>
      <c r="BM314" s="209" t="s">
        <v>856</v>
      </c>
    </row>
    <row r="315" s="13" customFormat="1">
      <c r="A315" s="13"/>
      <c r="B315" s="229"/>
      <c r="C315" s="230"/>
      <c r="D315" s="231" t="s">
        <v>194</v>
      </c>
      <c r="E315" s="232" t="s">
        <v>19</v>
      </c>
      <c r="F315" s="233" t="s">
        <v>857</v>
      </c>
      <c r="G315" s="230"/>
      <c r="H315" s="234">
        <v>48</v>
      </c>
      <c r="I315" s="235"/>
      <c r="J315" s="230"/>
      <c r="K315" s="230"/>
      <c r="L315" s="236"/>
      <c r="M315" s="237"/>
      <c r="N315" s="238"/>
      <c r="O315" s="238"/>
      <c r="P315" s="238"/>
      <c r="Q315" s="238"/>
      <c r="R315" s="238"/>
      <c r="S315" s="238"/>
      <c r="T315" s="239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0" t="s">
        <v>194</v>
      </c>
      <c r="AU315" s="240" t="s">
        <v>80</v>
      </c>
      <c r="AV315" s="13" t="s">
        <v>80</v>
      </c>
      <c r="AW315" s="13" t="s">
        <v>32</v>
      </c>
      <c r="AX315" s="13" t="s">
        <v>78</v>
      </c>
      <c r="AY315" s="240" t="s">
        <v>120</v>
      </c>
    </row>
    <row r="316" s="2" customFormat="1" ht="49.05" customHeight="1">
      <c r="A316" s="38"/>
      <c r="B316" s="39"/>
      <c r="C316" s="252" t="s">
        <v>858</v>
      </c>
      <c r="D316" s="252" t="s">
        <v>330</v>
      </c>
      <c r="E316" s="253" t="s">
        <v>859</v>
      </c>
      <c r="F316" s="254" t="s">
        <v>860</v>
      </c>
      <c r="G316" s="255" t="s">
        <v>190</v>
      </c>
      <c r="H316" s="256">
        <v>1</v>
      </c>
      <c r="I316" s="257"/>
      <c r="J316" s="258">
        <f>ROUND(I316*H316,2)</f>
        <v>0</v>
      </c>
      <c r="K316" s="259"/>
      <c r="L316" s="260"/>
      <c r="M316" s="261" t="s">
        <v>19</v>
      </c>
      <c r="N316" s="262" t="s">
        <v>41</v>
      </c>
      <c r="O316" s="84"/>
      <c r="P316" s="207">
        <f>O316*H316</f>
        <v>0</v>
      </c>
      <c r="Q316" s="207">
        <v>0.0050000000000000001</v>
      </c>
      <c r="R316" s="207">
        <f>Q316*H316</f>
        <v>0.0050000000000000001</v>
      </c>
      <c r="S316" s="207">
        <v>0</v>
      </c>
      <c r="T316" s="208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09" t="s">
        <v>149</v>
      </c>
      <c r="AT316" s="209" t="s">
        <v>330</v>
      </c>
      <c r="AU316" s="209" t="s">
        <v>80</v>
      </c>
      <c r="AY316" s="17" t="s">
        <v>120</v>
      </c>
      <c r="BE316" s="210">
        <f>IF(N316="základní",J316,0)</f>
        <v>0</v>
      </c>
      <c r="BF316" s="210">
        <f>IF(N316="snížená",J316,0)</f>
        <v>0</v>
      </c>
      <c r="BG316" s="210">
        <f>IF(N316="zákl. přenesená",J316,0)</f>
        <v>0</v>
      </c>
      <c r="BH316" s="210">
        <f>IF(N316="sníž. přenesená",J316,0)</f>
        <v>0</v>
      </c>
      <c r="BI316" s="210">
        <f>IF(N316="nulová",J316,0)</f>
        <v>0</v>
      </c>
      <c r="BJ316" s="17" t="s">
        <v>78</v>
      </c>
      <c r="BK316" s="210">
        <f>ROUND(I316*H316,2)</f>
        <v>0</v>
      </c>
      <c r="BL316" s="17" t="s">
        <v>119</v>
      </c>
      <c r="BM316" s="209" t="s">
        <v>861</v>
      </c>
    </row>
    <row r="317" s="13" customFormat="1">
      <c r="A317" s="13"/>
      <c r="B317" s="229"/>
      <c r="C317" s="230"/>
      <c r="D317" s="231" t="s">
        <v>194</v>
      </c>
      <c r="E317" s="232" t="s">
        <v>19</v>
      </c>
      <c r="F317" s="233" t="s">
        <v>78</v>
      </c>
      <c r="G317" s="230"/>
      <c r="H317" s="234">
        <v>1</v>
      </c>
      <c r="I317" s="235"/>
      <c r="J317" s="230"/>
      <c r="K317" s="230"/>
      <c r="L317" s="236"/>
      <c r="M317" s="237"/>
      <c r="N317" s="238"/>
      <c r="O317" s="238"/>
      <c r="P317" s="238"/>
      <c r="Q317" s="238"/>
      <c r="R317" s="238"/>
      <c r="S317" s="238"/>
      <c r="T317" s="239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0" t="s">
        <v>194</v>
      </c>
      <c r="AU317" s="240" t="s">
        <v>80</v>
      </c>
      <c r="AV317" s="13" t="s">
        <v>80</v>
      </c>
      <c r="AW317" s="13" t="s">
        <v>32</v>
      </c>
      <c r="AX317" s="13" t="s">
        <v>78</v>
      </c>
      <c r="AY317" s="240" t="s">
        <v>120</v>
      </c>
    </row>
    <row r="318" s="2" customFormat="1" ht="16.5" customHeight="1">
      <c r="A318" s="38"/>
      <c r="B318" s="39"/>
      <c r="C318" s="252" t="s">
        <v>862</v>
      </c>
      <c r="D318" s="252" t="s">
        <v>330</v>
      </c>
      <c r="E318" s="253" t="s">
        <v>863</v>
      </c>
      <c r="F318" s="254" t="s">
        <v>864</v>
      </c>
      <c r="G318" s="255" t="s">
        <v>267</v>
      </c>
      <c r="H318" s="256">
        <v>0.54700000000000004</v>
      </c>
      <c r="I318" s="257"/>
      <c r="J318" s="258">
        <f>ROUND(I318*H318,2)</f>
        <v>0</v>
      </c>
      <c r="K318" s="259"/>
      <c r="L318" s="260"/>
      <c r="M318" s="261" t="s">
        <v>19</v>
      </c>
      <c r="N318" s="262" t="s">
        <v>41</v>
      </c>
      <c r="O318" s="84"/>
      <c r="P318" s="207">
        <f>O318*H318</f>
        <v>0</v>
      </c>
      <c r="Q318" s="207">
        <v>0.017999999999999999</v>
      </c>
      <c r="R318" s="207">
        <f>Q318*H318</f>
        <v>0.0098460000000000006</v>
      </c>
      <c r="S318" s="207">
        <v>0</v>
      </c>
      <c r="T318" s="208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09" t="s">
        <v>149</v>
      </c>
      <c r="AT318" s="209" t="s">
        <v>330</v>
      </c>
      <c r="AU318" s="209" t="s">
        <v>80</v>
      </c>
      <c r="AY318" s="17" t="s">
        <v>120</v>
      </c>
      <c r="BE318" s="210">
        <f>IF(N318="základní",J318,0)</f>
        <v>0</v>
      </c>
      <c r="BF318" s="210">
        <f>IF(N318="snížená",J318,0)</f>
        <v>0</v>
      </c>
      <c r="BG318" s="210">
        <f>IF(N318="zákl. přenesená",J318,0)</f>
        <v>0</v>
      </c>
      <c r="BH318" s="210">
        <f>IF(N318="sníž. přenesená",J318,0)</f>
        <v>0</v>
      </c>
      <c r="BI318" s="210">
        <f>IF(N318="nulová",J318,0)</f>
        <v>0</v>
      </c>
      <c r="BJ318" s="17" t="s">
        <v>78</v>
      </c>
      <c r="BK318" s="210">
        <f>ROUND(I318*H318,2)</f>
        <v>0</v>
      </c>
      <c r="BL318" s="17" t="s">
        <v>119</v>
      </c>
      <c r="BM318" s="209" t="s">
        <v>865</v>
      </c>
    </row>
    <row r="319" s="13" customFormat="1">
      <c r="A319" s="13"/>
      <c r="B319" s="229"/>
      <c r="C319" s="230"/>
      <c r="D319" s="231" t="s">
        <v>194</v>
      </c>
      <c r="E319" s="232" t="s">
        <v>19</v>
      </c>
      <c r="F319" s="233" t="s">
        <v>866</v>
      </c>
      <c r="G319" s="230"/>
      <c r="H319" s="234">
        <v>0.54700000000000004</v>
      </c>
      <c r="I319" s="235"/>
      <c r="J319" s="230"/>
      <c r="K319" s="230"/>
      <c r="L319" s="236"/>
      <c r="M319" s="237"/>
      <c r="N319" s="238"/>
      <c r="O319" s="238"/>
      <c r="P319" s="238"/>
      <c r="Q319" s="238"/>
      <c r="R319" s="238"/>
      <c r="S319" s="238"/>
      <c r="T319" s="239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0" t="s">
        <v>194</v>
      </c>
      <c r="AU319" s="240" t="s">
        <v>80</v>
      </c>
      <c r="AV319" s="13" t="s">
        <v>80</v>
      </c>
      <c r="AW319" s="13" t="s">
        <v>32</v>
      </c>
      <c r="AX319" s="13" t="s">
        <v>78</v>
      </c>
      <c r="AY319" s="240" t="s">
        <v>120</v>
      </c>
    </row>
    <row r="320" s="2" customFormat="1" ht="24.15" customHeight="1">
      <c r="A320" s="38"/>
      <c r="B320" s="39"/>
      <c r="C320" s="197" t="s">
        <v>867</v>
      </c>
      <c r="D320" s="197" t="s">
        <v>121</v>
      </c>
      <c r="E320" s="198" t="s">
        <v>868</v>
      </c>
      <c r="F320" s="199" t="s">
        <v>869</v>
      </c>
      <c r="G320" s="200" t="s">
        <v>190</v>
      </c>
      <c r="H320" s="201">
        <v>14</v>
      </c>
      <c r="I320" s="202"/>
      <c r="J320" s="203">
        <f>ROUND(I320*H320,2)</f>
        <v>0</v>
      </c>
      <c r="K320" s="204"/>
      <c r="L320" s="44"/>
      <c r="M320" s="205" t="s">
        <v>19</v>
      </c>
      <c r="N320" s="206" t="s">
        <v>41</v>
      </c>
      <c r="O320" s="84"/>
      <c r="P320" s="207">
        <f>O320*H320</f>
        <v>0</v>
      </c>
      <c r="Q320" s="207">
        <v>0</v>
      </c>
      <c r="R320" s="207">
        <f>Q320*H320</f>
        <v>0</v>
      </c>
      <c r="S320" s="207">
        <v>0</v>
      </c>
      <c r="T320" s="208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09" t="s">
        <v>119</v>
      </c>
      <c r="AT320" s="209" t="s">
        <v>121</v>
      </c>
      <c r="AU320" s="209" t="s">
        <v>80</v>
      </c>
      <c r="AY320" s="17" t="s">
        <v>120</v>
      </c>
      <c r="BE320" s="210">
        <f>IF(N320="základní",J320,0)</f>
        <v>0</v>
      </c>
      <c r="BF320" s="210">
        <f>IF(N320="snížená",J320,0)</f>
        <v>0</v>
      </c>
      <c r="BG320" s="210">
        <f>IF(N320="zákl. přenesená",J320,0)</f>
        <v>0</v>
      </c>
      <c r="BH320" s="210">
        <f>IF(N320="sníž. přenesená",J320,0)</f>
        <v>0</v>
      </c>
      <c r="BI320" s="210">
        <f>IF(N320="nulová",J320,0)</f>
        <v>0</v>
      </c>
      <c r="BJ320" s="17" t="s">
        <v>78</v>
      </c>
      <c r="BK320" s="210">
        <f>ROUND(I320*H320,2)</f>
        <v>0</v>
      </c>
      <c r="BL320" s="17" t="s">
        <v>119</v>
      </c>
      <c r="BM320" s="209" t="s">
        <v>870</v>
      </c>
    </row>
    <row r="321" s="2" customFormat="1">
      <c r="A321" s="38"/>
      <c r="B321" s="39"/>
      <c r="C321" s="40"/>
      <c r="D321" s="224" t="s">
        <v>192</v>
      </c>
      <c r="E321" s="40"/>
      <c r="F321" s="225" t="s">
        <v>871</v>
      </c>
      <c r="G321" s="40"/>
      <c r="H321" s="40"/>
      <c r="I321" s="226"/>
      <c r="J321" s="40"/>
      <c r="K321" s="40"/>
      <c r="L321" s="44"/>
      <c r="M321" s="227"/>
      <c r="N321" s="228"/>
      <c r="O321" s="84"/>
      <c r="P321" s="84"/>
      <c r="Q321" s="84"/>
      <c r="R321" s="84"/>
      <c r="S321" s="84"/>
      <c r="T321" s="85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7" t="s">
        <v>192</v>
      </c>
      <c r="AU321" s="17" t="s">
        <v>80</v>
      </c>
    </row>
    <row r="322" s="13" customFormat="1">
      <c r="A322" s="13"/>
      <c r="B322" s="229"/>
      <c r="C322" s="230"/>
      <c r="D322" s="231" t="s">
        <v>194</v>
      </c>
      <c r="E322" s="232" t="s">
        <v>19</v>
      </c>
      <c r="F322" s="233" t="s">
        <v>174</v>
      </c>
      <c r="G322" s="230"/>
      <c r="H322" s="234">
        <v>14</v>
      </c>
      <c r="I322" s="235"/>
      <c r="J322" s="230"/>
      <c r="K322" s="230"/>
      <c r="L322" s="236"/>
      <c r="M322" s="237"/>
      <c r="N322" s="238"/>
      <c r="O322" s="238"/>
      <c r="P322" s="238"/>
      <c r="Q322" s="238"/>
      <c r="R322" s="238"/>
      <c r="S322" s="238"/>
      <c r="T322" s="239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0" t="s">
        <v>194</v>
      </c>
      <c r="AU322" s="240" t="s">
        <v>80</v>
      </c>
      <c r="AV322" s="13" t="s">
        <v>80</v>
      </c>
      <c r="AW322" s="13" t="s">
        <v>32</v>
      </c>
      <c r="AX322" s="13" t="s">
        <v>78</v>
      </c>
      <c r="AY322" s="240" t="s">
        <v>120</v>
      </c>
    </row>
    <row r="323" s="2" customFormat="1" ht="21.75" customHeight="1">
      <c r="A323" s="38"/>
      <c r="B323" s="39"/>
      <c r="C323" s="252" t="s">
        <v>605</v>
      </c>
      <c r="D323" s="252" t="s">
        <v>330</v>
      </c>
      <c r="E323" s="253" t="s">
        <v>872</v>
      </c>
      <c r="F323" s="254" t="s">
        <v>873</v>
      </c>
      <c r="G323" s="255" t="s">
        <v>190</v>
      </c>
      <c r="H323" s="256">
        <v>14</v>
      </c>
      <c r="I323" s="257"/>
      <c r="J323" s="258">
        <f>ROUND(I323*H323,2)</f>
        <v>0</v>
      </c>
      <c r="K323" s="259"/>
      <c r="L323" s="260"/>
      <c r="M323" s="261" t="s">
        <v>19</v>
      </c>
      <c r="N323" s="262" t="s">
        <v>41</v>
      </c>
      <c r="O323" s="84"/>
      <c r="P323" s="207">
        <f>O323*H323</f>
        <v>0</v>
      </c>
      <c r="Q323" s="207">
        <v>0.00076000000000000004</v>
      </c>
      <c r="R323" s="207">
        <f>Q323*H323</f>
        <v>0.01064</v>
      </c>
      <c r="S323" s="207">
        <v>0</v>
      </c>
      <c r="T323" s="208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09" t="s">
        <v>149</v>
      </c>
      <c r="AT323" s="209" t="s">
        <v>330</v>
      </c>
      <c r="AU323" s="209" t="s">
        <v>80</v>
      </c>
      <c r="AY323" s="17" t="s">
        <v>120</v>
      </c>
      <c r="BE323" s="210">
        <f>IF(N323="základní",J323,0)</f>
        <v>0</v>
      </c>
      <c r="BF323" s="210">
        <f>IF(N323="snížená",J323,0)</f>
        <v>0</v>
      </c>
      <c r="BG323" s="210">
        <f>IF(N323="zákl. přenesená",J323,0)</f>
        <v>0</v>
      </c>
      <c r="BH323" s="210">
        <f>IF(N323="sníž. přenesená",J323,0)</f>
        <v>0</v>
      </c>
      <c r="BI323" s="210">
        <f>IF(N323="nulová",J323,0)</f>
        <v>0</v>
      </c>
      <c r="BJ323" s="17" t="s">
        <v>78</v>
      </c>
      <c r="BK323" s="210">
        <f>ROUND(I323*H323,2)</f>
        <v>0</v>
      </c>
      <c r="BL323" s="17" t="s">
        <v>119</v>
      </c>
      <c r="BM323" s="209" t="s">
        <v>874</v>
      </c>
    </row>
    <row r="324" s="2" customFormat="1">
      <c r="A324" s="38"/>
      <c r="B324" s="39"/>
      <c r="C324" s="40"/>
      <c r="D324" s="224" t="s">
        <v>192</v>
      </c>
      <c r="E324" s="40"/>
      <c r="F324" s="225" t="s">
        <v>875</v>
      </c>
      <c r="G324" s="40"/>
      <c r="H324" s="40"/>
      <c r="I324" s="226"/>
      <c r="J324" s="40"/>
      <c r="K324" s="40"/>
      <c r="L324" s="44"/>
      <c r="M324" s="227"/>
      <c r="N324" s="228"/>
      <c r="O324" s="84"/>
      <c r="P324" s="84"/>
      <c r="Q324" s="84"/>
      <c r="R324" s="84"/>
      <c r="S324" s="84"/>
      <c r="T324" s="85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T324" s="17" t="s">
        <v>192</v>
      </c>
      <c r="AU324" s="17" t="s">
        <v>80</v>
      </c>
    </row>
    <row r="325" s="2" customFormat="1" ht="24.15" customHeight="1">
      <c r="A325" s="38"/>
      <c r="B325" s="39"/>
      <c r="C325" s="197" t="s">
        <v>876</v>
      </c>
      <c r="D325" s="197" t="s">
        <v>121</v>
      </c>
      <c r="E325" s="198" t="s">
        <v>877</v>
      </c>
      <c r="F325" s="199" t="s">
        <v>878</v>
      </c>
      <c r="G325" s="200" t="s">
        <v>529</v>
      </c>
      <c r="H325" s="201">
        <v>6.5999999999999996</v>
      </c>
      <c r="I325" s="202"/>
      <c r="J325" s="203">
        <f>ROUND(I325*H325,2)</f>
        <v>0</v>
      </c>
      <c r="K325" s="204"/>
      <c r="L325" s="44"/>
      <c r="M325" s="205" t="s">
        <v>19</v>
      </c>
      <c r="N325" s="206" t="s">
        <v>41</v>
      </c>
      <c r="O325" s="84"/>
      <c r="P325" s="207">
        <f>O325*H325</f>
        <v>0</v>
      </c>
      <c r="Q325" s="207">
        <v>0.00097000000000000005</v>
      </c>
      <c r="R325" s="207">
        <f>Q325*H325</f>
        <v>0.0064019999999999997</v>
      </c>
      <c r="S325" s="207">
        <v>0.0043</v>
      </c>
      <c r="T325" s="208">
        <f>S325*H325</f>
        <v>0.028379999999999999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09" t="s">
        <v>119</v>
      </c>
      <c r="AT325" s="209" t="s">
        <v>121</v>
      </c>
      <c r="AU325" s="209" t="s">
        <v>80</v>
      </c>
      <c r="AY325" s="17" t="s">
        <v>120</v>
      </c>
      <c r="BE325" s="210">
        <f>IF(N325="základní",J325,0)</f>
        <v>0</v>
      </c>
      <c r="BF325" s="210">
        <f>IF(N325="snížená",J325,0)</f>
        <v>0</v>
      </c>
      <c r="BG325" s="210">
        <f>IF(N325="zákl. přenesená",J325,0)</f>
        <v>0</v>
      </c>
      <c r="BH325" s="210">
        <f>IF(N325="sníž. přenesená",J325,0)</f>
        <v>0</v>
      </c>
      <c r="BI325" s="210">
        <f>IF(N325="nulová",J325,0)</f>
        <v>0</v>
      </c>
      <c r="BJ325" s="17" t="s">
        <v>78</v>
      </c>
      <c r="BK325" s="210">
        <f>ROUND(I325*H325,2)</f>
        <v>0</v>
      </c>
      <c r="BL325" s="17" t="s">
        <v>119</v>
      </c>
      <c r="BM325" s="209" t="s">
        <v>879</v>
      </c>
    </row>
    <row r="326" s="2" customFormat="1">
      <c r="A326" s="38"/>
      <c r="B326" s="39"/>
      <c r="C326" s="40"/>
      <c r="D326" s="224" t="s">
        <v>192</v>
      </c>
      <c r="E326" s="40"/>
      <c r="F326" s="225" t="s">
        <v>880</v>
      </c>
      <c r="G326" s="40"/>
      <c r="H326" s="40"/>
      <c r="I326" s="226"/>
      <c r="J326" s="40"/>
      <c r="K326" s="40"/>
      <c r="L326" s="44"/>
      <c r="M326" s="227"/>
      <c r="N326" s="228"/>
      <c r="O326" s="84"/>
      <c r="P326" s="84"/>
      <c r="Q326" s="84"/>
      <c r="R326" s="84"/>
      <c r="S326" s="84"/>
      <c r="T326" s="85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T326" s="17" t="s">
        <v>192</v>
      </c>
      <c r="AU326" s="17" t="s">
        <v>80</v>
      </c>
    </row>
    <row r="327" s="13" customFormat="1">
      <c r="A327" s="13"/>
      <c r="B327" s="229"/>
      <c r="C327" s="230"/>
      <c r="D327" s="231" t="s">
        <v>194</v>
      </c>
      <c r="E327" s="232" t="s">
        <v>19</v>
      </c>
      <c r="F327" s="233" t="s">
        <v>881</v>
      </c>
      <c r="G327" s="230"/>
      <c r="H327" s="234">
        <v>1.2</v>
      </c>
      <c r="I327" s="235"/>
      <c r="J327" s="230"/>
      <c r="K327" s="230"/>
      <c r="L327" s="236"/>
      <c r="M327" s="237"/>
      <c r="N327" s="238"/>
      <c r="O327" s="238"/>
      <c r="P327" s="238"/>
      <c r="Q327" s="238"/>
      <c r="R327" s="238"/>
      <c r="S327" s="238"/>
      <c r="T327" s="239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0" t="s">
        <v>194</v>
      </c>
      <c r="AU327" s="240" t="s">
        <v>80</v>
      </c>
      <c r="AV327" s="13" t="s">
        <v>80</v>
      </c>
      <c r="AW327" s="13" t="s">
        <v>32</v>
      </c>
      <c r="AX327" s="13" t="s">
        <v>70</v>
      </c>
      <c r="AY327" s="240" t="s">
        <v>120</v>
      </c>
    </row>
    <row r="328" s="13" customFormat="1">
      <c r="A328" s="13"/>
      <c r="B328" s="229"/>
      <c r="C328" s="230"/>
      <c r="D328" s="231" t="s">
        <v>194</v>
      </c>
      <c r="E328" s="232" t="s">
        <v>19</v>
      </c>
      <c r="F328" s="233" t="s">
        <v>882</v>
      </c>
      <c r="G328" s="230"/>
      <c r="H328" s="234">
        <v>1.2</v>
      </c>
      <c r="I328" s="235"/>
      <c r="J328" s="230"/>
      <c r="K328" s="230"/>
      <c r="L328" s="236"/>
      <c r="M328" s="237"/>
      <c r="N328" s="238"/>
      <c r="O328" s="238"/>
      <c r="P328" s="238"/>
      <c r="Q328" s="238"/>
      <c r="R328" s="238"/>
      <c r="S328" s="238"/>
      <c r="T328" s="239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0" t="s">
        <v>194</v>
      </c>
      <c r="AU328" s="240" t="s">
        <v>80</v>
      </c>
      <c r="AV328" s="13" t="s">
        <v>80</v>
      </c>
      <c r="AW328" s="13" t="s">
        <v>32</v>
      </c>
      <c r="AX328" s="13" t="s">
        <v>70</v>
      </c>
      <c r="AY328" s="240" t="s">
        <v>120</v>
      </c>
    </row>
    <row r="329" s="13" customFormat="1">
      <c r="A329" s="13"/>
      <c r="B329" s="229"/>
      <c r="C329" s="230"/>
      <c r="D329" s="231" t="s">
        <v>194</v>
      </c>
      <c r="E329" s="232" t="s">
        <v>19</v>
      </c>
      <c r="F329" s="233" t="s">
        <v>883</v>
      </c>
      <c r="G329" s="230"/>
      <c r="H329" s="234">
        <v>1</v>
      </c>
      <c r="I329" s="235"/>
      <c r="J329" s="230"/>
      <c r="K329" s="230"/>
      <c r="L329" s="236"/>
      <c r="M329" s="237"/>
      <c r="N329" s="238"/>
      <c r="O329" s="238"/>
      <c r="P329" s="238"/>
      <c r="Q329" s="238"/>
      <c r="R329" s="238"/>
      <c r="S329" s="238"/>
      <c r="T329" s="239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0" t="s">
        <v>194</v>
      </c>
      <c r="AU329" s="240" t="s">
        <v>80</v>
      </c>
      <c r="AV329" s="13" t="s">
        <v>80</v>
      </c>
      <c r="AW329" s="13" t="s">
        <v>32</v>
      </c>
      <c r="AX329" s="13" t="s">
        <v>70</v>
      </c>
      <c r="AY329" s="240" t="s">
        <v>120</v>
      </c>
    </row>
    <row r="330" s="13" customFormat="1">
      <c r="A330" s="13"/>
      <c r="B330" s="229"/>
      <c r="C330" s="230"/>
      <c r="D330" s="231" t="s">
        <v>194</v>
      </c>
      <c r="E330" s="232" t="s">
        <v>19</v>
      </c>
      <c r="F330" s="233" t="s">
        <v>884</v>
      </c>
      <c r="G330" s="230"/>
      <c r="H330" s="234">
        <v>3.2000000000000002</v>
      </c>
      <c r="I330" s="235"/>
      <c r="J330" s="230"/>
      <c r="K330" s="230"/>
      <c r="L330" s="236"/>
      <c r="M330" s="237"/>
      <c r="N330" s="238"/>
      <c r="O330" s="238"/>
      <c r="P330" s="238"/>
      <c r="Q330" s="238"/>
      <c r="R330" s="238"/>
      <c r="S330" s="238"/>
      <c r="T330" s="239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0" t="s">
        <v>194</v>
      </c>
      <c r="AU330" s="240" t="s">
        <v>80</v>
      </c>
      <c r="AV330" s="13" t="s">
        <v>80</v>
      </c>
      <c r="AW330" s="13" t="s">
        <v>32</v>
      </c>
      <c r="AX330" s="13" t="s">
        <v>70</v>
      </c>
      <c r="AY330" s="240" t="s">
        <v>120</v>
      </c>
    </row>
    <row r="331" s="14" customFormat="1">
      <c r="A331" s="14"/>
      <c r="B331" s="241"/>
      <c r="C331" s="242"/>
      <c r="D331" s="231" t="s">
        <v>194</v>
      </c>
      <c r="E331" s="243" t="s">
        <v>19</v>
      </c>
      <c r="F331" s="244" t="s">
        <v>278</v>
      </c>
      <c r="G331" s="242"/>
      <c r="H331" s="245">
        <v>6.5999999999999996</v>
      </c>
      <c r="I331" s="246"/>
      <c r="J331" s="242"/>
      <c r="K331" s="242"/>
      <c r="L331" s="247"/>
      <c r="M331" s="248"/>
      <c r="N331" s="249"/>
      <c r="O331" s="249"/>
      <c r="P331" s="249"/>
      <c r="Q331" s="249"/>
      <c r="R331" s="249"/>
      <c r="S331" s="249"/>
      <c r="T331" s="250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1" t="s">
        <v>194</v>
      </c>
      <c r="AU331" s="251" t="s">
        <v>80</v>
      </c>
      <c r="AV331" s="14" t="s">
        <v>119</v>
      </c>
      <c r="AW331" s="14" t="s">
        <v>32</v>
      </c>
      <c r="AX331" s="14" t="s">
        <v>78</v>
      </c>
      <c r="AY331" s="251" t="s">
        <v>120</v>
      </c>
    </row>
    <row r="332" s="11" customFormat="1" ht="22.8" customHeight="1">
      <c r="A332" s="11"/>
      <c r="B332" s="183"/>
      <c r="C332" s="184"/>
      <c r="D332" s="185" t="s">
        <v>69</v>
      </c>
      <c r="E332" s="222" t="s">
        <v>365</v>
      </c>
      <c r="F332" s="222" t="s">
        <v>366</v>
      </c>
      <c r="G332" s="184"/>
      <c r="H332" s="184"/>
      <c r="I332" s="187"/>
      <c r="J332" s="223">
        <f>BK332</f>
        <v>0</v>
      </c>
      <c r="K332" s="184"/>
      <c r="L332" s="189"/>
      <c r="M332" s="190"/>
      <c r="N332" s="191"/>
      <c r="O332" s="191"/>
      <c r="P332" s="192">
        <f>SUM(P333:P334)</f>
        <v>0</v>
      </c>
      <c r="Q332" s="191"/>
      <c r="R332" s="192">
        <f>SUM(R333:R334)</f>
        <v>0</v>
      </c>
      <c r="S332" s="191"/>
      <c r="T332" s="193">
        <f>SUM(T333:T334)</f>
        <v>0</v>
      </c>
      <c r="U332" s="11"/>
      <c r="V332" s="11"/>
      <c r="W332" s="11"/>
      <c r="X332" s="11"/>
      <c r="Y332" s="11"/>
      <c r="Z332" s="11"/>
      <c r="AA332" s="11"/>
      <c r="AB332" s="11"/>
      <c r="AC332" s="11"/>
      <c r="AD332" s="11"/>
      <c r="AE332" s="11"/>
      <c r="AR332" s="194" t="s">
        <v>78</v>
      </c>
      <c r="AT332" s="195" t="s">
        <v>69</v>
      </c>
      <c r="AU332" s="195" t="s">
        <v>78</v>
      </c>
      <c r="AY332" s="194" t="s">
        <v>120</v>
      </c>
      <c r="BK332" s="196">
        <f>SUM(BK333:BK334)</f>
        <v>0</v>
      </c>
    </row>
    <row r="333" s="2" customFormat="1" ht="16.5" customHeight="1">
      <c r="A333" s="38"/>
      <c r="B333" s="39"/>
      <c r="C333" s="197" t="s">
        <v>885</v>
      </c>
      <c r="D333" s="197" t="s">
        <v>121</v>
      </c>
      <c r="E333" s="198" t="s">
        <v>886</v>
      </c>
      <c r="F333" s="199" t="s">
        <v>887</v>
      </c>
      <c r="G333" s="200" t="s">
        <v>314</v>
      </c>
      <c r="H333" s="201">
        <v>352.84899999999999</v>
      </c>
      <c r="I333" s="202"/>
      <c r="J333" s="203">
        <f>ROUND(I333*H333,2)</f>
        <v>0</v>
      </c>
      <c r="K333" s="204"/>
      <c r="L333" s="44"/>
      <c r="M333" s="205" t="s">
        <v>19</v>
      </c>
      <c r="N333" s="206" t="s">
        <v>41</v>
      </c>
      <c r="O333" s="84"/>
      <c r="P333" s="207">
        <f>O333*H333</f>
        <v>0</v>
      </c>
      <c r="Q333" s="207">
        <v>0</v>
      </c>
      <c r="R333" s="207">
        <f>Q333*H333</f>
        <v>0</v>
      </c>
      <c r="S333" s="207">
        <v>0</v>
      </c>
      <c r="T333" s="208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09" t="s">
        <v>119</v>
      </c>
      <c r="AT333" s="209" t="s">
        <v>121</v>
      </c>
      <c r="AU333" s="209" t="s">
        <v>80</v>
      </c>
      <c r="AY333" s="17" t="s">
        <v>120</v>
      </c>
      <c r="BE333" s="210">
        <f>IF(N333="základní",J333,0)</f>
        <v>0</v>
      </c>
      <c r="BF333" s="210">
        <f>IF(N333="snížená",J333,0)</f>
        <v>0</v>
      </c>
      <c r="BG333" s="210">
        <f>IF(N333="zákl. přenesená",J333,0)</f>
        <v>0</v>
      </c>
      <c r="BH333" s="210">
        <f>IF(N333="sníž. přenesená",J333,0)</f>
        <v>0</v>
      </c>
      <c r="BI333" s="210">
        <f>IF(N333="nulová",J333,0)</f>
        <v>0</v>
      </c>
      <c r="BJ333" s="17" t="s">
        <v>78</v>
      </c>
      <c r="BK333" s="210">
        <f>ROUND(I333*H333,2)</f>
        <v>0</v>
      </c>
      <c r="BL333" s="17" t="s">
        <v>119</v>
      </c>
      <c r="BM333" s="209" t="s">
        <v>888</v>
      </c>
    </row>
    <row r="334" s="2" customFormat="1">
      <c r="A334" s="38"/>
      <c r="B334" s="39"/>
      <c r="C334" s="40"/>
      <c r="D334" s="224" t="s">
        <v>192</v>
      </c>
      <c r="E334" s="40"/>
      <c r="F334" s="225" t="s">
        <v>889</v>
      </c>
      <c r="G334" s="40"/>
      <c r="H334" s="40"/>
      <c r="I334" s="226"/>
      <c r="J334" s="40"/>
      <c r="K334" s="40"/>
      <c r="L334" s="44"/>
      <c r="M334" s="227"/>
      <c r="N334" s="228"/>
      <c r="O334" s="84"/>
      <c r="P334" s="84"/>
      <c r="Q334" s="84"/>
      <c r="R334" s="84"/>
      <c r="S334" s="84"/>
      <c r="T334" s="85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17" t="s">
        <v>192</v>
      </c>
      <c r="AU334" s="17" t="s">
        <v>80</v>
      </c>
    </row>
    <row r="335" s="11" customFormat="1" ht="25.92" customHeight="1">
      <c r="A335" s="11"/>
      <c r="B335" s="183"/>
      <c r="C335" s="184"/>
      <c r="D335" s="185" t="s">
        <v>69</v>
      </c>
      <c r="E335" s="186" t="s">
        <v>890</v>
      </c>
      <c r="F335" s="186" t="s">
        <v>891</v>
      </c>
      <c r="G335" s="184"/>
      <c r="H335" s="184"/>
      <c r="I335" s="187"/>
      <c r="J335" s="188">
        <f>BK335</f>
        <v>0</v>
      </c>
      <c r="K335" s="184"/>
      <c r="L335" s="189"/>
      <c r="M335" s="190"/>
      <c r="N335" s="191"/>
      <c r="O335" s="191"/>
      <c r="P335" s="192">
        <f>P336</f>
        <v>0</v>
      </c>
      <c r="Q335" s="191"/>
      <c r="R335" s="192">
        <f>R336</f>
        <v>2.19046801</v>
      </c>
      <c r="S335" s="191"/>
      <c r="T335" s="193">
        <f>T336</f>
        <v>0</v>
      </c>
      <c r="U335" s="11"/>
      <c r="V335" s="11"/>
      <c r="W335" s="11"/>
      <c r="X335" s="11"/>
      <c r="Y335" s="11"/>
      <c r="Z335" s="11"/>
      <c r="AA335" s="11"/>
      <c r="AB335" s="11"/>
      <c r="AC335" s="11"/>
      <c r="AD335" s="11"/>
      <c r="AE335" s="11"/>
      <c r="AR335" s="194" t="s">
        <v>80</v>
      </c>
      <c r="AT335" s="195" t="s">
        <v>69</v>
      </c>
      <c r="AU335" s="195" t="s">
        <v>70</v>
      </c>
      <c r="AY335" s="194" t="s">
        <v>120</v>
      </c>
      <c r="BK335" s="196">
        <f>BK336</f>
        <v>0</v>
      </c>
    </row>
    <row r="336" s="11" customFormat="1" ht="22.8" customHeight="1">
      <c r="A336" s="11"/>
      <c r="B336" s="183"/>
      <c r="C336" s="184"/>
      <c r="D336" s="185" t="s">
        <v>69</v>
      </c>
      <c r="E336" s="222" t="s">
        <v>892</v>
      </c>
      <c r="F336" s="222" t="s">
        <v>893</v>
      </c>
      <c r="G336" s="184"/>
      <c r="H336" s="184"/>
      <c r="I336" s="187"/>
      <c r="J336" s="223">
        <f>BK336</f>
        <v>0</v>
      </c>
      <c r="K336" s="184"/>
      <c r="L336" s="189"/>
      <c r="M336" s="190"/>
      <c r="N336" s="191"/>
      <c r="O336" s="191"/>
      <c r="P336" s="192">
        <f>SUM(P337:P413)</f>
        <v>0</v>
      </c>
      <c r="Q336" s="191"/>
      <c r="R336" s="192">
        <f>SUM(R337:R413)</f>
        <v>2.19046801</v>
      </c>
      <c r="S336" s="191"/>
      <c r="T336" s="193">
        <f>SUM(T337:T413)</f>
        <v>0</v>
      </c>
      <c r="U336" s="11"/>
      <c r="V336" s="11"/>
      <c r="W336" s="11"/>
      <c r="X336" s="11"/>
      <c r="Y336" s="11"/>
      <c r="Z336" s="11"/>
      <c r="AA336" s="11"/>
      <c r="AB336" s="11"/>
      <c r="AC336" s="11"/>
      <c r="AD336" s="11"/>
      <c r="AE336" s="11"/>
      <c r="AR336" s="194" t="s">
        <v>80</v>
      </c>
      <c r="AT336" s="195" t="s">
        <v>69</v>
      </c>
      <c r="AU336" s="195" t="s">
        <v>78</v>
      </c>
      <c r="AY336" s="194" t="s">
        <v>120</v>
      </c>
      <c r="BK336" s="196">
        <f>SUM(BK337:BK413)</f>
        <v>0</v>
      </c>
    </row>
    <row r="337" s="2" customFormat="1" ht="21.75" customHeight="1">
      <c r="A337" s="38"/>
      <c r="B337" s="39"/>
      <c r="C337" s="197" t="s">
        <v>894</v>
      </c>
      <c r="D337" s="197" t="s">
        <v>121</v>
      </c>
      <c r="E337" s="198" t="s">
        <v>895</v>
      </c>
      <c r="F337" s="199" t="s">
        <v>896</v>
      </c>
      <c r="G337" s="200" t="s">
        <v>529</v>
      </c>
      <c r="H337" s="201">
        <v>35.5</v>
      </c>
      <c r="I337" s="202"/>
      <c r="J337" s="203">
        <f>ROUND(I337*H337,2)</f>
        <v>0</v>
      </c>
      <c r="K337" s="204"/>
      <c r="L337" s="44"/>
      <c r="M337" s="205" t="s">
        <v>19</v>
      </c>
      <c r="N337" s="206" t="s">
        <v>41</v>
      </c>
      <c r="O337" s="84"/>
      <c r="P337" s="207">
        <f>O337*H337</f>
        <v>0</v>
      </c>
      <c r="Q337" s="207">
        <v>6.0000000000000002E-05</v>
      </c>
      <c r="R337" s="207">
        <f>Q337*H337</f>
        <v>0.0021299999999999999</v>
      </c>
      <c r="S337" s="207">
        <v>0</v>
      </c>
      <c r="T337" s="208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09" t="s">
        <v>258</v>
      </c>
      <c r="AT337" s="209" t="s">
        <v>121</v>
      </c>
      <c r="AU337" s="209" t="s">
        <v>80</v>
      </c>
      <c r="AY337" s="17" t="s">
        <v>120</v>
      </c>
      <c r="BE337" s="210">
        <f>IF(N337="základní",J337,0)</f>
        <v>0</v>
      </c>
      <c r="BF337" s="210">
        <f>IF(N337="snížená",J337,0)</f>
        <v>0</v>
      </c>
      <c r="BG337" s="210">
        <f>IF(N337="zákl. přenesená",J337,0)</f>
        <v>0</v>
      </c>
      <c r="BH337" s="210">
        <f>IF(N337="sníž. přenesená",J337,0)</f>
        <v>0</v>
      </c>
      <c r="BI337" s="210">
        <f>IF(N337="nulová",J337,0)</f>
        <v>0</v>
      </c>
      <c r="BJ337" s="17" t="s">
        <v>78</v>
      </c>
      <c r="BK337" s="210">
        <f>ROUND(I337*H337,2)</f>
        <v>0</v>
      </c>
      <c r="BL337" s="17" t="s">
        <v>258</v>
      </c>
      <c r="BM337" s="209" t="s">
        <v>897</v>
      </c>
    </row>
    <row r="338" s="2" customFormat="1">
      <c r="A338" s="38"/>
      <c r="B338" s="39"/>
      <c r="C338" s="40"/>
      <c r="D338" s="224" t="s">
        <v>192</v>
      </c>
      <c r="E338" s="40"/>
      <c r="F338" s="225" t="s">
        <v>898</v>
      </c>
      <c r="G338" s="40"/>
      <c r="H338" s="40"/>
      <c r="I338" s="226"/>
      <c r="J338" s="40"/>
      <c r="K338" s="40"/>
      <c r="L338" s="44"/>
      <c r="M338" s="227"/>
      <c r="N338" s="228"/>
      <c r="O338" s="84"/>
      <c r="P338" s="84"/>
      <c r="Q338" s="84"/>
      <c r="R338" s="84"/>
      <c r="S338" s="84"/>
      <c r="T338" s="85"/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T338" s="17" t="s">
        <v>192</v>
      </c>
      <c r="AU338" s="17" t="s">
        <v>80</v>
      </c>
    </row>
    <row r="339" s="13" customFormat="1">
      <c r="A339" s="13"/>
      <c r="B339" s="229"/>
      <c r="C339" s="230"/>
      <c r="D339" s="231" t="s">
        <v>194</v>
      </c>
      <c r="E339" s="232" t="s">
        <v>19</v>
      </c>
      <c r="F339" s="233" t="s">
        <v>899</v>
      </c>
      <c r="G339" s="230"/>
      <c r="H339" s="234">
        <v>6.2000000000000002</v>
      </c>
      <c r="I339" s="235"/>
      <c r="J339" s="230"/>
      <c r="K339" s="230"/>
      <c r="L339" s="236"/>
      <c r="M339" s="237"/>
      <c r="N339" s="238"/>
      <c r="O339" s="238"/>
      <c r="P339" s="238"/>
      <c r="Q339" s="238"/>
      <c r="R339" s="238"/>
      <c r="S339" s="238"/>
      <c r="T339" s="239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0" t="s">
        <v>194</v>
      </c>
      <c r="AU339" s="240" t="s">
        <v>80</v>
      </c>
      <c r="AV339" s="13" t="s">
        <v>80</v>
      </c>
      <c r="AW339" s="13" t="s">
        <v>32</v>
      </c>
      <c r="AX339" s="13" t="s">
        <v>70</v>
      </c>
      <c r="AY339" s="240" t="s">
        <v>120</v>
      </c>
    </row>
    <row r="340" s="13" customFormat="1">
      <c r="A340" s="13"/>
      <c r="B340" s="229"/>
      <c r="C340" s="230"/>
      <c r="D340" s="231" t="s">
        <v>194</v>
      </c>
      <c r="E340" s="232" t="s">
        <v>19</v>
      </c>
      <c r="F340" s="233" t="s">
        <v>900</v>
      </c>
      <c r="G340" s="230"/>
      <c r="H340" s="234">
        <v>4.7999999999999998</v>
      </c>
      <c r="I340" s="235"/>
      <c r="J340" s="230"/>
      <c r="K340" s="230"/>
      <c r="L340" s="236"/>
      <c r="M340" s="237"/>
      <c r="N340" s="238"/>
      <c r="O340" s="238"/>
      <c r="P340" s="238"/>
      <c r="Q340" s="238"/>
      <c r="R340" s="238"/>
      <c r="S340" s="238"/>
      <c r="T340" s="239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0" t="s">
        <v>194</v>
      </c>
      <c r="AU340" s="240" t="s">
        <v>80</v>
      </c>
      <c r="AV340" s="13" t="s">
        <v>80</v>
      </c>
      <c r="AW340" s="13" t="s">
        <v>32</v>
      </c>
      <c r="AX340" s="13" t="s">
        <v>70</v>
      </c>
      <c r="AY340" s="240" t="s">
        <v>120</v>
      </c>
    </row>
    <row r="341" s="13" customFormat="1">
      <c r="A341" s="13"/>
      <c r="B341" s="229"/>
      <c r="C341" s="230"/>
      <c r="D341" s="231" t="s">
        <v>194</v>
      </c>
      <c r="E341" s="232" t="s">
        <v>19</v>
      </c>
      <c r="F341" s="233" t="s">
        <v>901</v>
      </c>
      <c r="G341" s="230"/>
      <c r="H341" s="234">
        <v>5.9000000000000004</v>
      </c>
      <c r="I341" s="235"/>
      <c r="J341" s="230"/>
      <c r="K341" s="230"/>
      <c r="L341" s="236"/>
      <c r="M341" s="237"/>
      <c r="N341" s="238"/>
      <c r="O341" s="238"/>
      <c r="P341" s="238"/>
      <c r="Q341" s="238"/>
      <c r="R341" s="238"/>
      <c r="S341" s="238"/>
      <c r="T341" s="239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0" t="s">
        <v>194</v>
      </c>
      <c r="AU341" s="240" t="s">
        <v>80</v>
      </c>
      <c r="AV341" s="13" t="s">
        <v>80</v>
      </c>
      <c r="AW341" s="13" t="s">
        <v>32</v>
      </c>
      <c r="AX341" s="13" t="s">
        <v>70</v>
      </c>
      <c r="AY341" s="240" t="s">
        <v>120</v>
      </c>
    </row>
    <row r="342" s="13" customFormat="1">
      <c r="A342" s="13"/>
      <c r="B342" s="229"/>
      <c r="C342" s="230"/>
      <c r="D342" s="231" t="s">
        <v>194</v>
      </c>
      <c r="E342" s="232" t="s">
        <v>19</v>
      </c>
      <c r="F342" s="233" t="s">
        <v>902</v>
      </c>
      <c r="G342" s="230"/>
      <c r="H342" s="234">
        <v>18.600000000000001</v>
      </c>
      <c r="I342" s="235"/>
      <c r="J342" s="230"/>
      <c r="K342" s="230"/>
      <c r="L342" s="236"/>
      <c r="M342" s="237"/>
      <c r="N342" s="238"/>
      <c r="O342" s="238"/>
      <c r="P342" s="238"/>
      <c r="Q342" s="238"/>
      <c r="R342" s="238"/>
      <c r="S342" s="238"/>
      <c r="T342" s="239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0" t="s">
        <v>194</v>
      </c>
      <c r="AU342" s="240" t="s">
        <v>80</v>
      </c>
      <c r="AV342" s="13" t="s">
        <v>80</v>
      </c>
      <c r="AW342" s="13" t="s">
        <v>32</v>
      </c>
      <c r="AX342" s="13" t="s">
        <v>70</v>
      </c>
      <c r="AY342" s="240" t="s">
        <v>120</v>
      </c>
    </row>
    <row r="343" s="14" customFormat="1">
      <c r="A343" s="14"/>
      <c r="B343" s="241"/>
      <c r="C343" s="242"/>
      <c r="D343" s="231" t="s">
        <v>194</v>
      </c>
      <c r="E343" s="243" t="s">
        <v>19</v>
      </c>
      <c r="F343" s="244" t="s">
        <v>278</v>
      </c>
      <c r="G343" s="242"/>
      <c r="H343" s="245">
        <v>35.5</v>
      </c>
      <c r="I343" s="246"/>
      <c r="J343" s="242"/>
      <c r="K343" s="242"/>
      <c r="L343" s="247"/>
      <c r="M343" s="248"/>
      <c r="N343" s="249"/>
      <c r="O343" s="249"/>
      <c r="P343" s="249"/>
      <c r="Q343" s="249"/>
      <c r="R343" s="249"/>
      <c r="S343" s="249"/>
      <c r="T343" s="250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1" t="s">
        <v>194</v>
      </c>
      <c r="AU343" s="251" t="s">
        <v>80</v>
      </c>
      <c r="AV343" s="14" t="s">
        <v>119</v>
      </c>
      <c r="AW343" s="14" t="s">
        <v>32</v>
      </c>
      <c r="AX343" s="14" t="s">
        <v>78</v>
      </c>
      <c r="AY343" s="251" t="s">
        <v>120</v>
      </c>
    </row>
    <row r="344" s="2" customFormat="1" ht="24.15" customHeight="1">
      <c r="A344" s="38"/>
      <c r="B344" s="39"/>
      <c r="C344" s="197" t="s">
        <v>903</v>
      </c>
      <c r="D344" s="197" t="s">
        <v>121</v>
      </c>
      <c r="E344" s="198" t="s">
        <v>904</v>
      </c>
      <c r="F344" s="199" t="s">
        <v>905</v>
      </c>
      <c r="G344" s="200" t="s">
        <v>529</v>
      </c>
      <c r="H344" s="201">
        <v>57.200000000000003</v>
      </c>
      <c r="I344" s="202"/>
      <c r="J344" s="203">
        <f>ROUND(I344*H344,2)</f>
        <v>0</v>
      </c>
      <c r="K344" s="204"/>
      <c r="L344" s="44"/>
      <c r="M344" s="205" t="s">
        <v>19</v>
      </c>
      <c r="N344" s="206" t="s">
        <v>41</v>
      </c>
      <c r="O344" s="84"/>
      <c r="P344" s="207">
        <f>O344*H344</f>
        <v>0</v>
      </c>
      <c r="Q344" s="207">
        <v>6.0000000000000002E-05</v>
      </c>
      <c r="R344" s="207">
        <f>Q344*H344</f>
        <v>0.0034320000000000002</v>
      </c>
      <c r="S344" s="207">
        <v>0</v>
      </c>
      <c r="T344" s="208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09" t="s">
        <v>258</v>
      </c>
      <c r="AT344" s="209" t="s">
        <v>121</v>
      </c>
      <c r="AU344" s="209" t="s">
        <v>80</v>
      </c>
      <c r="AY344" s="17" t="s">
        <v>120</v>
      </c>
      <c r="BE344" s="210">
        <f>IF(N344="základní",J344,0)</f>
        <v>0</v>
      </c>
      <c r="BF344" s="210">
        <f>IF(N344="snížená",J344,0)</f>
        <v>0</v>
      </c>
      <c r="BG344" s="210">
        <f>IF(N344="zákl. přenesená",J344,0)</f>
        <v>0</v>
      </c>
      <c r="BH344" s="210">
        <f>IF(N344="sníž. přenesená",J344,0)</f>
        <v>0</v>
      </c>
      <c r="BI344" s="210">
        <f>IF(N344="nulová",J344,0)</f>
        <v>0</v>
      </c>
      <c r="BJ344" s="17" t="s">
        <v>78</v>
      </c>
      <c r="BK344" s="210">
        <f>ROUND(I344*H344,2)</f>
        <v>0</v>
      </c>
      <c r="BL344" s="17" t="s">
        <v>258</v>
      </c>
      <c r="BM344" s="209" t="s">
        <v>906</v>
      </c>
    </row>
    <row r="345" s="2" customFormat="1">
      <c r="A345" s="38"/>
      <c r="B345" s="39"/>
      <c r="C345" s="40"/>
      <c r="D345" s="224" t="s">
        <v>192</v>
      </c>
      <c r="E345" s="40"/>
      <c r="F345" s="225" t="s">
        <v>907</v>
      </c>
      <c r="G345" s="40"/>
      <c r="H345" s="40"/>
      <c r="I345" s="226"/>
      <c r="J345" s="40"/>
      <c r="K345" s="40"/>
      <c r="L345" s="44"/>
      <c r="M345" s="227"/>
      <c r="N345" s="228"/>
      <c r="O345" s="84"/>
      <c r="P345" s="84"/>
      <c r="Q345" s="84"/>
      <c r="R345" s="84"/>
      <c r="S345" s="84"/>
      <c r="T345" s="85"/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T345" s="17" t="s">
        <v>192</v>
      </c>
      <c r="AU345" s="17" t="s">
        <v>80</v>
      </c>
    </row>
    <row r="346" s="13" customFormat="1">
      <c r="A346" s="13"/>
      <c r="B346" s="229"/>
      <c r="C346" s="230"/>
      <c r="D346" s="231" t="s">
        <v>194</v>
      </c>
      <c r="E346" s="232" t="s">
        <v>19</v>
      </c>
      <c r="F346" s="233" t="s">
        <v>908</v>
      </c>
      <c r="G346" s="230"/>
      <c r="H346" s="234">
        <v>57.200000000000003</v>
      </c>
      <c r="I346" s="235"/>
      <c r="J346" s="230"/>
      <c r="K346" s="230"/>
      <c r="L346" s="236"/>
      <c r="M346" s="237"/>
      <c r="N346" s="238"/>
      <c r="O346" s="238"/>
      <c r="P346" s="238"/>
      <c r="Q346" s="238"/>
      <c r="R346" s="238"/>
      <c r="S346" s="238"/>
      <c r="T346" s="239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0" t="s">
        <v>194</v>
      </c>
      <c r="AU346" s="240" t="s">
        <v>80</v>
      </c>
      <c r="AV346" s="13" t="s">
        <v>80</v>
      </c>
      <c r="AW346" s="13" t="s">
        <v>32</v>
      </c>
      <c r="AX346" s="13" t="s">
        <v>78</v>
      </c>
      <c r="AY346" s="240" t="s">
        <v>120</v>
      </c>
    </row>
    <row r="347" s="2" customFormat="1" ht="16.5" customHeight="1">
      <c r="A347" s="38"/>
      <c r="B347" s="39"/>
      <c r="C347" s="197" t="s">
        <v>909</v>
      </c>
      <c r="D347" s="197" t="s">
        <v>121</v>
      </c>
      <c r="E347" s="198" t="s">
        <v>910</v>
      </c>
      <c r="F347" s="199" t="s">
        <v>911</v>
      </c>
      <c r="G347" s="200" t="s">
        <v>333</v>
      </c>
      <c r="H347" s="201">
        <v>17.146000000000001</v>
      </c>
      <c r="I347" s="202"/>
      <c r="J347" s="203">
        <f>ROUND(I347*H347,2)</f>
        <v>0</v>
      </c>
      <c r="K347" s="204"/>
      <c r="L347" s="44"/>
      <c r="M347" s="205" t="s">
        <v>19</v>
      </c>
      <c r="N347" s="206" t="s">
        <v>41</v>
      </c>
      <c r="O347" s="84"/>
      <c r="P347" s="207">
        <f>O347*H347</f>
        <v>0</v>
      </c>
      <c r="Q347" s="207">
        <v>6.0000000000000002E-05</v>
      </c>
      <c r="R347" s="207">
        <f>Q347*H347</f>
        <v>0.0010287600000000001</v>
      </c>
      <c r="S347" s="207">
        <v>0</v>
      </c>
      <c r="T347" s="208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09" t="s">
        <v>258</v>
      </c>
      <c r="AT347" s="209" t="s">
        <v>121</v>
      </c>
      <c r="AU347" s="209" t="s">
        <v>80</v>
      </c>
      <c r="AY347" s="17" t="s">
        <v>120</v>
      </c>
      <c r="BE347" s="210">
        <f>IF(N347="základní",J347,0)</f>
        <v>0</v>
      </c>
      <c r="BF347" s="210">
        <f>IF(N347="snížená",J347,0)</f>
        <v>0</v>
      </c>
      <c r="BG347" s="210">
        <f>IF(N347="zákl. přenesená",J347,0)</f>
        <v>0</v>
      </c>
      <c r="BH347" s="210">
        <f>IF(N347="sníž. přenesená",J347,0)</f>
        <v>0</v>
      </c>
      <c r="BI347" s="210">
        <f>IF(N347="nulová",J347,0)</f>
        <v>0</v>
      </c>
      <c r="BJ347" s="17" t="s">
        <v>78</v>
      </c>
      <c r="BK347" s="210">
        <f>ROUND(I347*H347,2)</f>
        <v>0</v>
      </c>
      <c r="BL347" s="17" t="s">
        <v>258</v>
      </c>
      <c r="BM347" s="209" t="s">
        <v>912</v>
      </c>
    </row>
    <row r="348" s="2" customFormat="1">
      <c r="A348" s="38"/>
      <c r="B348" s="39"/>
      <c r="C348" s="40"/>
      <c r="D348" s="224" t="s">
        <v>192</v>
      </c>
      <c r="E348" s="40"/>
      <c r="F348" s="225" t="s">
        <v>913</v>
      </c>
      <c r="G348" s="40"/>
      <c r="H348" s="40"/>
      <c r="I348" s="226"/>
      <c r="J348" s="40"/>
      <c r="K348" s="40"/>
      <c r="L348" s="44"/>
      <c r="M348" s="227"/>
      <c r="N348" s="228"/>
      <c r="O348" s="84"/>
      <c r="P348" s="84"/>
      <c r="Q348" s="84"/>
      <c r="R348" s="84"/>
      <c r="S348" s="84"/>
      <c r="T348" s="85"/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T348" s="17" t="s">
        <v>192</v>
      </c>
      <c r="AU348" s="17" t="s">
        <v>80</v>
      </c>
    </row>
    <row r="349" s="13" customFormat="1">
      <c r="A349" s="13"/>
      <c r="B349" s="229"/>
      <c r="C349" s="230"/>
      <c r="D349" s="231" t="s">
        <v>194</v>
      </c>
      <c r="E349" s="232" t="s">
        <v>19</v>
      </c>
      <c r="F349" s="233" t="s">
        <v>914</v>
      </c>
      <c r="G349" s="230"/>
      <c r="H349" s="234">
        <v>17.146000000000001</v>
      </c>
      <c r="I349" s="235"/>
      <c r="J349" s="230"/>
      <c r="K349" s="230"/>
      <c r="L349" s="236"/>
      <c r="M349" s="237"/>
      <c r="N349" s="238"/>
      <c r="O349" s="238"/>
      <c r="P349" s="238"/>
      <c r="Q349" s="238"/>
      <c r="R349" s="238"/>
      <c r="S349" s="238"/>
      <c r="T349" s="239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0" t="s">
        <v>194</v>
      </c>
      <c r="AU349" s="240" t="s">
        <v>80</v>
      </c>
      <c r="AV349" s="13" t="s">
        <v>80</v>
      </c>
      <c r="AW349" s="13" t="s">
        <v>32</v>
      </c>
      <c r="AX349" s="13" t="s">
        <v>70</v>
      </c>
      <c r="AY349" s="240" t="s">
        <v>120</v>
      </c>
    </row>
    <row r="350" s="14" customFormat="1">
      <c r="A350" s="14"/>
      <c r="B350" s="241"/>
      <c r="C350" s="242"/>
      <c r="D350" s="231" t="s">
        <v>194</v>
      </c>
      <c r="E350" s="243" t="s">
        <v>19</v>
      </c>
      <c r="F350" s="244" t="s">
        <v>278</v>
      </c>
      <c r="G350" s="242"/>
      <c r="H350" s="245">
        <v>17.146000000000001</v>
      </c>
      <c r="I350" s="246"/>
      <c r="J350" s="242"/>
      <c r="K350" s="242"/>
      <c r="L350" s="247"/>
      <c r="M350" s="248"/>
      <c r="N350" s="249"/>
      <c r="O350" s="249"/>
      <c r="P350" s="249"/>
      <c r="Q350" s="249"/>
      <c r="R350" s="249"/>
      <c r="S350" s="249"/>
      <c r="T350" s="250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1" t="s">
        <v>194</v>
      </c>
      <c r="AU350" s="251" t="s">
        <v>80</v>
      </c>
      <c r="AV350" s="14" t="s">
        <v>119</v>
      </c>
      <c r="AW350" s="14" t="s">
        <v>32</v>
      </c>
      <c r="AX350" s="14" t="s">
        <v>78</v>
      </c>
      <c r="AY350" s="251" t="s">
        <v>120</v>
      </c>
    </row>
    <row r="351" s="2" customFormat="1" ht="16.5" customHeight="1">
      <c r="A351" s="38"/>
      <c r="B351" s="39"/>
      <c r="C351" s="197" t="s">
        <v>915</v>
      </c>
      <c r="D351" s="197" t="s">
        <v>121</v>
      </c>
      <c r="E351" s="198" t="s">
        <v>916</v>
      </c>
      <c r="F351" s="199" t="s">
        <v>917</v>
      </c>
      <c r="G351" s="200" t="s">
        <v>333</v>
      </c>
      <c r="H351" s="201">
        <v>377.37799999999999</v>
      </c>
      <c r="I351" s="202"/>
      <c r="J351" s="203">
        <f>ROUND(I351*H351,2)</f>
        <v>0</v>
      </c>
      <c r="K351" s="204"/>
      <c r="L351" s="44"/>
      <c r="M351" s="205" t="s">
        <v>19</v>
      </c>
      <c r="N351" s="206" t="s">
        <v>41</v>
      </c>
      <c r="O351" s="84"/>
      <c r="P351" s="207">
        <f>O351*H351</f>
        <v>0</v>
      </c>
      <c r="Q351" s="207">
        <v>5.0000000000000002E-05</v>
      </c>
      <c r="R351" s="207">
        <f>Q351*H351</f>
        <v>0.018868900000000001</v>
      </c>
      <c r="S351" s="207">
        <v>0</v>
      </c>
      <c r="T351" s="208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09" t="s">
        <v>258</v>
      </c>
      <c r="AT351" s="209" t="s">
        <v>121</v>
      </c>
      <c r="AU351" s="209" t="s">
        <v>80</v>
      </c>
      <c r="AY351" s="17" t="s">
        <v>120</v>
      </c>
      <c r="BE351" s="210">
        <f>IF(N351="základní",J351,0)</f>
        <v>0</v>
      </c>
      <c r="BF351" s="210">
        <f>IF(N351="snížená",J351,0)</f>
        <v>0</v>
      </c>
      <c r="BG351" s="210">
        <f>IF(N351="zákl. přenesená",J351,0)</f>
        <v>0</v>
      </c>
      <c r="BH351" s="210">
        <f>IF(N351="sníž. přenesená",J351,0)</f>
        <v>0</v>
      </c>
      <c r="BI351" s="210">
        <f>IF(N351="nulová",J351,0)</f>
        <v>0</v>
      </c>
      <c r="BJ351" s="17" t="s">
        <v>78</v>
      </c>
      <c r="BK351" s="210">
        <f>ROUND(I351*H351,2)</f>
        <v>0</v>
      </c>
      <c r="BL351" s="17" t="s">
        <v>258</v>
      </c>
      <c r="BM351" s="209" t="s">
        <v>918</v>
      </c>
    </row>
    <row r="352" s="2" customFormat="1">
      <c r="A352" s="38"/>
      <c r="B352" s="39"/>
      <c r="C352" s="40"/>
      <c r="D352" s="224" t="s">
        <v>192</v>
      </c>
      <c r="E352" s="40"/>
      <c r="F352" s="225" t="s">
        <v>919</v>
      </c>
      <c r="G352" s="40"/>
      <c r="H352" s="40"/>
      <c r="I352" s="226"/>
      <c r="J352" s="40"/>
      <c r="K352" s="40"/>
      <c r="L352" s="44"/>
      <c r="M352" s="227"/>
      <c r="N352" s="228"/>
      <c r="O352" s="84"/>
      <c r="P352" s="84"/>
      <c r="Q352" s="84"/>
      <c r="R352" s="84"/>
      <c r="S352" s="84"/>
      <c r="T352" s="85"/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T352" s="17" t="s">
        <v>192</v>
      </c>
      <c r="AU352" s="17" t="s">
        <v>80</v>
      </c>
    </row>
    <row r="353" s="13" customFormat="1">
      <c r="A353" s="13"/>
      <c r="B353" s="229"/>
      <c r="C353" s="230"/>
      <c r="D353" s="231" t="s">
        <v>194</v>
      </c>
      <c r="E353" s="232" t="s">
        <v>19</v>
      </c>
      <c r="F353" s="233" t="s">
        <v>920</v>
      </c>
      <c r="G353" s="230"/>
      <c r="H353" s="234">
        <v>131.608</v>
      </c>
      <c r="I353" s="235"/>
      <c r="J353" s="230"/>
      <c r="K353" s="230"/>
      <c r="L353" s="236"/>
      <c r="M353" s="237"/>
      <c r="N353" s="238"/>
      <c r="O353" s="238"/>
      <c r="P353" s="238"/>
      <c r="Q353" s="238"/>
      <c r="R353" s="238"/>
      <c r="S353" s="238"/>
      <c r="T353" s="239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0" t="s">
        <v>194</v>
      </c>
      <c r="AU353" s="240" t="s">
        <v>80</v>
      </c>
      <c r="AV353" s="13" t="s">
        <v>80</v>
      </c>
      <c r="AW353" s="13" t="s">
        <v>32</v>
      </c>
      <c r="AX353" s="13" t="s">
        <v>70</v>
      </c>
      <c r="AY353" s="240" t="s">
        <v>120</v>
      </c>
    </row>
    <row r="354" s="13" customFormat="1">
      <c r="A354" s="13"/>
      <c r="B354" s="229"/>
      <c r="C354" s="230"/>
      <c r="D354" s="231" t="s">
        <v>194</v>
      </c>
      <c r="E354" s="232" t="s">
        <v>19</v>
      </c>
      <c r="F354" s="233" t="s">
        <v>921</v>
      </c>
      <c r="G354" s="230"/>
      <c r="H354" s="234">
        <v>61.770000000000003</v>
      </c>
      <c r="I354" s="235"/>
      <c r="J354" s="230"/>
      <c r="K354" s="230"/>
      <c r="L354" s="236"/>
      <c r="M354" s="237"/>
      <c r="N354" s="238"/>
      <c r="O354" s="238"/>
      <c r="P354" s="238"/>
      <c r="Q354" s="238"/>
      <c r="R354" s="238"/>
      <c r="S354" s="238"/>
      <c r="T354" s="239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0" t="s">
        <v>194</v>
      </c>
      <c r="AU354" s="240" t="s">
        <v>80</v>
      </c>
      <c r="AV354" s="13" t="s">
        <v>80</v>
      </c>
      <c r="AW354" s="13" t="s">
        <v>32</v>
      </c>
      <c r="AX354" s="13" t="s">
        <v>70</v>
      </c>
      <c r="AY354" s="240" t="s">
        <v>120</v>
      </c>
    </row>
    <row r="355" s="13" customFormat="1">
      <c r="A355" s="13"/>
      <c r="B355" s="229"/>
      <c r="C355" s="230"/>
      <c r="D355" s="231" t="s">
        <v>194</v>
      </c>
      <c r="E355" s="232" t="s">
        <v>19</v>
      </c>
      <c r="F355" s="233" t="s">
        <v>922</v>
      </c>
      <c r="G355" s="230"/>
      <c r="H355" s="234">
        <v>184</v>
      </c>
      <c r="I355" s="235"/>
      <c r="J355" s="230"/>
      <c r="K355" s="230"/>
      <c r="L355" s="236"/>
      <c r="M355" s="237"/>
      <c r="N355" s="238"/>
      <c r="O355" s="238"/>
      <c r="P355" s="238"/>
      <c r="Q355" s="238"/>
      <c r="R355" s="238"/>
      <c r="S355" s="238"/>
      <c r="T355" s="239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0" t="s">
        <v>194</v>
      </c>
      <c r="AU355" s="240" t="s">
        <v>80</v>
      </c>
      <c r="AV355" s="13" t="s">
        <v>80</v>
      </c>
      <c r="AW355" s="13" t="s">
        <v>32</v>
      </c>
      <c r="AX355" s="13" t="s">
        <v>70</v>
      </c>
      <c r="AY355" s="240" t="s">
        <v>120</v>
      </c>
    </row>
    <row r="356" s="14" customFormat="1">
      <c r="A356" s="14"/>
      <c r="B356" s="241"/>
      <c r="C356" s="242"/>
      <c r="D356" s="231" t="s">
        <v>194</v>
      </c>
      <c r="E356" s="243" t="s">
        <v>19</v>
      </c>
      <c r="F356" s="244" t="s">
        <v>278</v>
      </c>
      <c r="G356" s="242"/>
      <c r="H356" s="245">
        <v>377.37800000000004</v>
      </c>
      <c r="I356" s="246"/>
      <c r="J356" s="242"/>
      <c r="K356" s="242"/>
      <c r="L356" s="247"/>
      <c r="M356" s="248"/>
      <c r="N356" s="249"/>
      <c r="O356" s="249"/>
      <c r="P356" s="249"/>
      <c r="Q356" s="249"/>
      <c r="R356" s="249"/>
      <c r="S356" s="249"/>
      <c r="T356" s="250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1" t="s">
        <v>194</v>
      </c>
      <c r="AU356" s="251" t="s">
        <v>80</v>
      </c>
      <c r="AV356" s="14" t="s">
        <v>119</v>
      </c>
      <c r="AW356" s="14" t="s">
        <v>32</v>
      </c>
      <c r="AX356" s="14" t="s">
        <v>78</v>
      </c>
      <c r="AY356" s="251" t="s">
        <v>120</v>
      </c>
    </row>
    <row r="357" s="2" customFormat="1" ht="16.5" customHeight="1">
      <c r="A357" s="38"/>
      <c r="B357" s="39"/>
      <c r="C357" s="197" t="s">
        <v>923</v>
      </c>
      <c r="D357" s="197" t="s">
        <v>121</v>
      </c>
      <c r="E357" s="198" t="s">
        <v>924</v>
      </c>
      <c r="F357" s="199" t="s">
        <v>925</v>
      </c>
      <c r="G357" s="200" t="s">
        <v>333</v>
      </c>
      <c r="H357" s="201">
        <v>545.63499999999999</v>
      </c>
      <c r="I357" s="202"/>
      <c r="J357" s="203">
        <f>ROUND(I357*H357,2)</f>
        <v>0</v>
      </c>
      <c r="K357" s="204"/>
      <c r="L357" s="44"/>
      <c r="M357" s="205" t="s">
        <v>19</v>
      </c>
      <c r="N357" s="206" t="s">
        <v>41</v>
      </c>
      <c r="O357" s="84"/>
      <c r="P357" s="207">
        <f>O357*H357</f>
        <v>0</v>
      </c>
      <c r="Q357" s="207">
        <v>5.0000000000000002E-05</v>
      </c>
      <c r="R357" s="207">
        <f>Q357*H357</f>
        <v>0.02728175</v>
      </c>
      <c r="S357" s="207">
        <v>0</v>
      </c>
      <c r="T357" s="208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09" t="s">
        <v>258</v>
      </c>
      <c r="AT357" s="209" t="s">
        <v>121</v>
      </c>
      <c r="AU357" s="209" t="s">
        <v>80</v>
      </c>
      <c r="AY357" s="17" t="s">
        <v>120</v>
      </c>
      <c r="BE357" s="210">
        <f>IF(N357="základní",J357,0)</f>
        <v>0</v>
      </c>
      <c r="BF357" s="210">
        <f>IF(N357="snížená",J357,0)</f>
        <v>0</v>
      </c>
      <c r="BG357" s="210">
        <f>IF(N357="zákl. přenesená",J357,0)</f>
        <v>0</v>
      </c>
      <c r="BH357" s="210">
        <f>IF(N357="sníž. přenesená",J357,0)</f>
        <v>0</v>
      </c>
      <c r="BI357" s="210">
        <f>IF(N357="nulová",J357,0)</f>
        <v>0</v>
      </c>
      <c r="BJ357" s="17" t="s">
        <v>78</v>
      </c>
      <c r="BK357" s="210">
        <f>ROUND(I357*H357,2)</f>
        <v>0</v>
      </c>
      <c r="BL357" s="17" t="s">
        <v>258</v>
      </c>
      <c r="BM357" s="209" t="s">
        <v>926</v>
      </c>
    </row>
    <row r="358" s="2" customFormat="1">
      <c r="A358" s="38"/>
      <c r="B358" s="39"/>
      <c r="C358" s="40"/>
      <c r="D358" s="224" t="s">
        <v>192</v>
      </c>
      <c r="E358" s="40"/>
      <c r="F358" s="225" t="s">
        <v>927</v>
      </c>
      <c r="G358" s="40"/>
      <c r="H358" s="40"/>
      <c r="I358" s="226"/>
      <c r="J358" s="40"/>
      <c r="K358" s="40"/>
      <c r="L358" s="44"/>
      <c r="M358" s="227"/>
      <c r="N358" s="228"/>
      <c r="O358" s="84"/>
      <c r="P358" s="84"/>
      <c r="Q358" s="84"/>
      <c r="R358" s="84"/>
      <c r="S358" s="84"/>
      <c r="T358" s="85"/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T358" s="17" t="s">
        <v>192</v>
      </c>
      <c r="AU358" s="17" t="s">
        <v>80</v>
      </c>
    </row>
    <row r="359" s="13" customFormat="1">
      <c r="A359" s="13"/>
      <c r="B359" s="229"/>
      <c r="C359" s="230"/>
      <c r="D359" s="231" t="s">
        <v>194</v>
      </c>
      <c r="E359" s="232" t="s">
        <v>19</v>
      </c>
      <c r="F359" s="233" t="s">
        <v>928</v>
      </c>
      <c r="G359" s="230"/>
      <c r="H359" s="234">
        <v>71.709999999999994</v>
      </c>
      <c r="I359" s="235"/>
      <c r="J359" s="230"/>
      <c r="K359" s="230"/>
      <c r="L359" s="236"/>
      <c r="M359" s="237"/>
      <c r="N359" s="238"/>
      <c r="O359" s="238"/>
      <c r="P359" s="238"/>
      <c r="Q359" s="238"/>
      <c r="R359" s="238"/>
      <c r="S359" s="238"/>
      <c r="T359" s="239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0" t="s">
        <v>194</v>
      </c>
      <c r="AU359" s="240" t="s">
        <v>80</v>
      </c>
      <c r="AV359" s="13" t="s">
        <v>80</v>
      </c>
      <c r="AW359" s="13" t="s">
        <v>32</v>
      </c>
      <c r="AX359" s="13" t="s">
        <v>70</v>
      </c>
      <c r="AY359" s="240" t="s">
        <v>120</v>
      </c>
    </row>
    <row r="360" s="13" customFormat="1">
      <c r="A360" s="13"/>
      <c r="B360" s="229"/>
      <c r="C360" s="230"/>
      <c r="D360" s="231" t="s">
        <v>194</v>
      </c>
      <c r="E360" s="232" t="s">
        <v>19</v>
      </c>
      <c r="F360" s="233" t="s">
        <v>929</v>
      </c>
      <c r="G360" s="230"/>
      <c r="H360" s="234">
        <v>64.965000000000003</v>
      </c>
      <c r="I360" s="235"/>
      <c r="J360" s="230"/>
      <c r="K360" s="230"/>
      <c r="L360" s="236"/>
      <c r="M360" s="237"/>
      <c r="N360" s="238"/>
      <c r="O360" s="238"/>
      <c r="P360" s="238"/>
      <c r="Q360" s="238"/>
      <c r="R360" s="238"/>
      <c r="S360" s="238"/>
      <c r="T360" s="239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0" t="s">
        <v>194</v>
      </c>
      <c r="AU360" s="240" t="s">
        <v>80</v>
      </c>
      <c r="AV360" s="13" t="s">
        <v>80</v>
      </c>
      <c r="AW360" s="13" t="s">
        <v>32</v>
      </c>
      <c r="AX360" s="13" t="s">
        <v>70</v>
      </c>
      <c r="AY360" s="240" t="s">
        <v>120</v>
      </c>
    </row>
    <row r="361" s="13" customFormat="1">
      <c r="A361" s="13"/>
      <c r="B361" s="229"/>
      <c r="C361" s="230"/>
      <c r="D361" s="231" t="s">
        <v>194</v>
      </c>
      <c r="E361" s="232" t="s">
        <v>19</v>
      </c>
      <c r="F361" s="233" t="s">
        <v>930</v>
      </c>
      <c r="G361" s="230"/>
      <c r="H361" s="234">
        <v>205.90000000000001</v>
      </c>
      <c r="I361" s="235"/>
      <c r="J361" s="230"/>
      <c r="K361" s="230"/>
      <c r="L361" s="236"/>
      <c r="M361" s="237"/>
      <c r="N361" s="238"/>
      <c r="O361" s="238"/>
      <c r="P361" s="238"/>
      <c r="Q361" s="238"/>
      <c r="R361" s="238"/>
      <c r="S361" s="238"/>
      <c r="T361" s="239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0" t="s">
        <v>194</v>
      </c>
      <c r="AU361" s="240" t="s">
        <v>80</v>
      </c>
      <c r="AV361" s="13" t="s">
        <v>80</v>
      </c>
      <c r="AW361" s="13" t="s">
        <v>32</v>
      </c>
      <c r="AX361" s="13" t="s">
        <v>70</v>
      </c>
      <c r="AY361" s="240" t="s">
        <v>120</v>
      </c>
    </row>
    <row r="362" s="13" customFormat="1">
      <c r="A362" s="13"/>
      <c r="B362" s="229"/>
      <c r="C362" s="230"/>
      <c r="D362" s="231" t="s">
        <v>194</v>
      </c>
      <c r="E362" s="232" t="s">
        <v>19</v>
      </c>
      <c r="F362" s="233" t="s">
        <v>931</v>
      </c>
      <c r="G362" s="230"/>
      <c r="H362" s="234">
        <v>203.06</v>
      </c>
      <c r="I362" s="235"/>
      <c r="J362" s="230"/>
      <c r="K362" s="230"/>
      <c r="L362" s="236"/>
      <c r="M362" s="237"/>
      <c r="N362" s="238"/>
      <c r="O362" s="238"/>
      <c r="P362" s="238"/>
      <c r="Q362" s="238"/>
      <c r="R362" s="238"/>
      <c r="S362" s="238"/>
      <c r="T362" s="239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0" t="s">
        <v>194</v>
      </c>
      <c r="AU362" s="240" t="s">
        <v>80</v>
      </c>
      <c r="AV362" s="13" t="s">
        <v>80</v>
      </c>
      <c r="AW362" s="13" t="s">
        <v>32</v>
      </c>
      <c r="AX362" s="13" t="s">
        <v>70</v>
      </c>
      <c r="AY362" s="240" t="s">
        <v>120</v>
      </c>
    </row>
    <row r="363" s="14" customFormat="1">
      <c r="A363" s="14"/>
      <c r="B363" s="241"/>
      <c r="C363" s="242"/>
      <c r="D363" s="231" t="s">
        <v>194</v>
      </c>
      <c r="E363" s="243" t="s">
        <v>19</v>
      </c>
      <c r="F363" s="244" t="s">
        <v>278</v>
      </c>
      <c r="G363" s="242"/>
      <c r="H363" s="245">
        <v>545.63499999999999</v>
      </c>
      <c r="I363" s="246"/>
      <c r="J363" s="242"/>
      <c r="K363" s="242"/>
      <c r="L363" s="247"/>
      <c r="M363" s="248"/>
      <c r="N363" s="249"/>
      <c r="O363" s="249"/>
      <c r="P363" s="249"/>
      <c r="Q363" s="249"/>
      <c r="R363" s="249"/>
      <c r="S363" s="249"/>
      <c r="T363" s="250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1" t="s">
        <v>194</v>
      </c>
      <c r="AU363" s="251" t="s">
        <v>80</v>
      </c>
      <c r="AV363" s="14" t="s">
        <v>119</v>
      </c>
      <c r="AW363" s="14" t="s">
        <v>32</v>
      </c>
      <c r="AX363" s="14" t="s">
        <v>78</v>
      </c>
      <c r="AY363" s="251" t="s">
        <v>120</v>
      </c>
    </row>
    <row r="364" s="2" customFormat="1" ht="16.5" customHeight="1">
      <c r="A364" s="38"/>
      <c r="B364" s="39"/>
      <c r="C364" s="197" t="s">
        <v>932</v>
      </c>
      <c r="D364" s="197" t="s">
        <v>121</v>
      </c>
      <c r="E364" s="198" t="s">
        <v>933</v>
      </c>
      <c r="F364" s="199" t="s">
        <v>934</v>
      </c>
      <c r="G364" s="200" t="s">
        <v>333</v>
      </c>
      <c r="H364" s="201">
        <v>599</v>
      </c>
      <c r="I364" s="202"/>
      <c r="J364" s="203">
        <f>ROUND(I364*H364,2)</f>
        <v>0</v>
      </c>
      <c r="K364" s="204"/>
      <c r="L364" s="44"/>
      <c r="M364" s="205" t="s">
        <v>19</v>
      </c>
      <c r="N364" s="206" t="s">
        <v>41</v>
      </c>
      <c r="O364" s="84"/>
      <c r="P364" s="207">
        <f>O364*H364</f>
        <v>0</v>
      </c>
      <c r="Q364" s="207">
        <v>5.0000000000000002E-05</v>
      </c>
      <c r="R364" s="207">
        <f>Q364*H364</f>
        <v>0.029950000000000001</v>
      </c>
      <c r="S364" s="207">
        <v>0</v>
      </c>
      <c r="T364" s="208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09" t="s">
        <v>258</v>
      </c>
      <c r="AT364" s="209" t="s">
        <v>121</v>
      </c>
      <c r="AU364" s="209" t="s">
        <v>80</v>
      </c>
      <c r="AY364" s="17" t="s">
        <v>120</v>
      </c>
      <c r="BE364" s="210">
        <f>IF(N364="základní",J364,0)</f>
        <v>0</v>
      </c>
      <c r="BF364" s="210">
        <f>IF(N364="snížená",J364,0)</f>
        <v>0</v>
      </c>
      <c r="BG364" s="210">
        <f>IF(N364="zákl. přenesená",J364,0)</f>
        <v>0</v>
      </c>
      <c r="BH364" s="210">
        <f>IF(N364="sníž. přenesená",J364,0)</f>
        <v>0</v>
      </c>
      <c r="BI364" s="210">
        <f>IF(N364="nulová",J364,0)</f>
        <v>0</v>
      </c>
      <c r="BJ364" s="17" t="s">
        <v>78</v>
      </c>
      <c r="BK364" s="210">
        <f>ROUND(I364*H364,2)</f>
        <v>0</v>
      </c>
      <c r="BL364" s="17" t="s">
        <v>258</v>
      </c>
      <c r="BM364" s="209" t="s">
        <v>935</v>
      </c>
    </row>
    <row r="365" s="2" customFormat="1">
      <c r="A365" s="38"/>
      <c r="B365" s="39"/>
      <c r="C365" s="40"/>
      <c r="D365" s="224" t="s">
        <v>192</v>
      </c>
      <c r="E365" s="40"/>
      <c r="F365" s="225" t="s">
        <v>936</v>
      </c>
      <c r="G365" s="40"/>
      <c r="H365" s="40"/>
      <c r="I365" s="226"/>
      <c r="J365" s="40"/>
      <c r="K365" s="40"/>
      <c r="L365" s="44"/>
      <c r="M365" s="227"/>
      <c r="N365" s="228"/>
      <c r="O365" s="84"/>
      <c r="P365" s="84"/>
      <c r="Q365" s="84"/>
      <c r="R365" s="84"/>
      <c r="S365" s="84"/>
      <c r="T365" s="85"/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T365" s="17" t="s">
        <v>192</v>
      </c>
      <c r="AU365" s="17" t="s">
        <v>80</v>
      </c>
    </row>
    <row r="366" s="13" customFormat="1">
      <c r="A366" s="13"/>
      <c r="B366" s="229"/>
      <c r="C366" s="230"/>
      <c r="D366" s="231" t="s">
        <v>194</v>
      </c>
      <c r="E366" s="232" t="s">
        <v>19</v>
      </c>
      <c r="F366" s="233" t="s">
        <v>937</v>
      </c>
      <c r="G366" s="230"/>
      <c r="H366" s="234">
        <v>599</v>
      </c>
      <c r="I366" s="235"/>
      <c r="J366" s="230"/>
      <c r="K366" s="230"/>
      <c r="L366" s="236"/>
      <c r="M366" s="237"/>
      <c r="N366" s="238"/>
      <c r="O366" s="238"/>
      <c r="P366" s="238"/>
      <c r="Q366" s="238"/>
      <c r="R366" s="238"/>
      <c r="S366" s="238"/>
      <c r="T366" s="239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0" t="s">
        <v>194</v>
      </c>
      <c r="AU366" s="240" t="s">
        <v>80</v>
      </c>
      <c r="AV366" s="13" t="s">
        <v>80</v>
      </c>
      <c r="AW366" s="13" t="s">
        <v>32</v>
      </c>
      <c r="AX366" s="13" t="s">
        <v>78</v>
      </c>
      <c r="AY366" s="240" t="s">
        <v>120</v>
      </c>
    </row>
    <row r="367" s="2" customFormat="1" ht="16.5" customHeight="1">
      <c r="A367" s="38"/>
      <c r="B367" s="39"/>
      <c r="C367" s="252" t="s">
        <v>600</v>
      </c>
      <c r="D367" s="252" t="s">
        <v>330</v>
      </c>
      <c r="E367" s="253" t="s">
        <v>938</v>
      </c>
      <c r="F367" s="254" t="s">
        <v>939</v>
      </c>
      <c r="G367" s="255" t="s">
        <v>314</v>
      </c>
      <c r="H367" s="256">
        <v>0.037999999999999999</v>
      </c>
      <c r="I367" s="257"/>
      <c r="J367" s="258">
        <f>ROUND(I367*H367,2)</f>
        <v>0</v>
      </c>
      <c r="K367" s="259"/>
      <c r="L367" s="260"/>
      <c r="M367" s="261" t="s">
        <v>19</v>
      </c>
      <c r="N367" s="262" t="s">
        <v>41</v>
      </c>
      <c r="O367" s="84"/>
      <c r="P367" s="207">
        <f>O367*H367</f>
        <v>0</v>
      </c>
      <c r="Q367" s="207">
        <v>1</v>
      </c>
      <c r="R367" s="207">
        <f>Q367*H367</f>
        <v>0.037999999999999999</v>
      </c>
      <c r="S367" s="207">
        <v>0</v>
      </c>
      <c r="T367" s="208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09" t="s">
        <v>360</v>
      </c>
      <c r="AT367" s="209" t="s">
        <v>330</v>
      </c>
      <c r="AU367" s="209" t="s">
        <v>80</v>
      </c>
      <c r="AY367" s="17" t="s">
        <v>120</v>
      </c>
      <c r="BE367" s="210">
        <f>IF(N367="základní",J367,0)</f>
        <v>0</v>
      </c>
      <c r="BF367" s="210">
        <f>IF(N367="snížená",J367,0)</f>
        <v>0</v>
      </c>
      <c r="BG367" s="210">
        <f>IF(N367="zákl. přenesená",J367,0)</f>
        <v>0</v>
      </c>
      <c r="BH367" s="210">
        <f>IF(N367="sníž. přenesená",J367,0)</f>
        <v>0</v>
      </c>
      <c r="BI367" s="210">
        <f>IF(N367="nulová",J367,0)</f>
        <v>0</v>
      </c>
      <c r="BJ367" s="17" t="s">
        <v>78</v>
      </c>
      <c r="BK367" s="210">
        <f>ROUND(I367*H367,2)</f>
        <v>0</v>
      </c>
      <c r="BL367" s="17" t="s">
        <v>258</v>
      </c>
      <c r="BM367" s="209" t="s">
        <v>940</v>
      </c>
    </row>
    <row r="368" s="2" customFormat="1">
      <c r="A368" s="38"/>
      <c r="B368" s="39"/>
      <c r="C368" s="40"/>
      <c r="D368" s="224" t="s">
        <v>192</v>
      </c>
      <c r="E368" s="40"/>
      <c r="F368" s="225" t="s">
        <v>941</v>
      </c>
      <c r="G368" s="40"/>
      <c r="H368" s="40"/>
      <c r="I368" s="226"/>
      <c r="J368" s="40"/>
      <c r="K368" s="40"/>
      <c r="L368" s="44"/>
      <c r="M368" s="227"/>
      <c r="N368" s="228"/>
      <c r="O368" s="84"/>
      <c r="P368" s="84"/>
      <c r="Q368" s="84"/>
      <c r="R368" s="84"/>
      <c r="S368" s="84"/>
      <c r="T368" s="85"/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T368" s="17" t="s">
        <v>192</v>
      </c>
      <c r="AU368" s="17" t="s">
        <v>80</v>
      </c>
    </row>
    <row r="369" s="13" customFormat="1">
      <c r="A369" s="13"/>
      <c r="B369" s="229"/>
      <c r="C369" s="230"/>
      <c r="D369" s="231" t="s">
        <v>194</v>
      </c>
      <c r="E369" s="232" t="s">
        <v>19</v>
      </c>
      <c r="F369" s="233" t="s">
        <v>942</v>
      </c>
      <c r="G369" s="230"/>
      <c r="H369" s="234">
        <v>0.037999999999999999</v>
      </c>
      <c r="I369" s="235"/>
      <c r="J369" s="230"/>
      <c r="K369" s="230"/>
      <c r="L369" s="236"/>
      <c r="M369" s="237"/>
      <c r="N369" s="238"/>
      <c r="O369" s="238"/>
      <c r="P369" s="238"/>
      <c r="Q369" s="238"/>
      <c r="R369" s="238"/>
      <c r="S369" s="238"/>
      <c r="T369" s="239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0" t="s">
        <v>194</v>
      </c>
      <c r="AU369" s="240" t="s">
        <v>80</v>
      </c>
      <c r="AV369" s="13" t="s">
        <v>80</v>
      </c>
      <c r="AW369" s="13" t="s">
        <v>32</v>
      </c>
      <c r="AX369" s="13" t="s">
        <v>78</v>
      </c>
      <c r="AY369" s="240" t="s">
        <v>120</v>
      </c>
    </row>
    <row r="370" s="2" customFormat="1" ht="16.5" customHeight="1">
      <c r="A370" s="38"/>
      <c r="B370" s="39"/>
      <c r="C370" s="252" t="s">
        <v>943</v>
      </c>
      <c r="D370" s="252" t="s">
        <v>330</v>
      </c>
      <c r="E370" s="253" t="s">
        <v>944</v>
      </c>
      <c r="F370" s="254" t="s">
        <v>945</v>
      </c>
      <c r="G370" s="255" t="s">
        <v>314</v>
      </c>
      <c r="H370" s="256">
        <v>0.016</v>
      </c>
      <c r="I370" s="257"/>
      <c r="J370" s="258">
        <f>ROUND(I370*H370,2)</f>
        <v>0</v>
      </c>
      <c r="K370" s="259"/>
      <c r="L370" s="260"/>
      <c r="M370" s="261" t="s">
        <v>19</v>
      </c>
      <c r="N370" s="262" t="s">
        <v>41</v>
      </c>
      <c r="O370" s="84"/>
      <c r="P370" s="207">
        <f>O370*H370</f>
        <v>0</v>
      </c>
      <c r="Q370" s="207">
        <v>1</v>
      </c>
      <c r="R370" s="207">
        <f>Q370*H370</f>
        <v>0.016</v>
      </c>
      <c r="S370" s="207">
        <v>0</v>
      </c>
      <c r="T370" s="208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09" t="s">
        <v>360</v>
      </c>
      <c r="AT370" s="209" t="s">
        <v>330</v>
      </c>
      <c r="AU370" s="209" t="s">
        <v>80</v>
      </c>
      <c r="AY370" s="17" t="s">
        <v>120</v>
      </c>
      <c r="BE370" s="210">
        <f>IF(N370="základní",J370,0)</f>
        <v>0</v>
      </c>
      <c r="BF370" s="210">
        <f>IF(N370="snížená",J370,0)</f>
        <v>0</v>
      </c>
      <c r="BG370" s="210">
        <f>IF(N370="zákl. přenesená",J370,0)</f>
        <v>0</v>
      </c>
      <c r="BH370" s="210">
        <f>IF(N370="sníž. přenesená",J370,0)</f>
        <v>0</v>
      </c>
      <c r="BI370" s="210">
        <f>IF(N370="nulová",J370,0)</f>
        <v>0</v>
      </c>
      <c r="BJ370" s="17" t="s">
        <v>78</v>
      </c>
      <c r="BK370" s="210">
        <f>ROUND(I370*H370,2)</f>
        <v>0</v>
      </c>
      <c r="BL370" s="17" t="s">
        <v>258</v>
      </c>
      <c r="BM370" s="209" t="s">
        <v>946</v>
      </c>
    </row>
    <row r="371" s="2" customFormat="1">
      <c r="A371" s="38"/>
      <c r="B371" s="39"/>
      <c r="C371" s="40"/>
      <c r="D371" s="224" t="s">
        <v>192</v>
      </c>
      <c r="E371" s="40"/>
      <c r="F371" s="225" t="s">
        <v>947</v>
      </c>
      <c r="G371" s="40"/>
      <c r="H371" s="40"/>
      <c r="I371" s="226"/>
      <c r="J371" s="40"/>
      <c r="K371" s="40"/>
      <c r="L371" s="44"/>
      <c r="M371" s="227"/>
      <c r="N371" s="228"/>
      <c r="O371" s="84"/>
      <c r="P371" s="84"/>
      <c r="Q371" s="84"/>
      <c r="R371" s="84"/>
      <c r="S371" s="84"/>
      <c r="T371" s="85"/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T371" s="17" t="s">
        <v>192</v>
      </c>
      <c r="AU371" s="17" t="s">
        <v>80</v>
      </c>
    </row>
    <row r="372" s="13" customFormat="1">
      <c r="A372" s="13"/>
      <c r="B372" s="229"/>
      <c r="C372" s="230"/>
      <c r="D372" s="231" t="s">
        <v>194</v>
      </c>
      <c r="E372" s="232" t="s">
        <v>19</v>
      </c>
      <c r="F372" s="233" t="s">
        <v>948</v>
      </c>
      <c r="G372" s="230"/>
      <c r="H372" s="234">
        <v>0.016</v>
      </c>
      <c r="I372" s="235"/>
      <c r="J372" s="230"/>
      <c r="K372" s="230"/>
      <c r="L372" s="236"/>
      <c r="M372" s="237"/>
      <c r="N372" s="238"/>
      <c r="O372" s="238"/>
      <c r="P372" s="238"/>
      <c r="Q372" s="238"/>
      <c r="R372" s="238"/>
      <c r="S372" s="238"/>
      <c r="T372" s="239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0" t="s">
        <v>194</v>
      </c>
      <c r="AU372" s="240" t="s">
        <v>80</v>
      </c>
      <c r="AV372" s="13" t="s">
        <v>80</v>
      </c>
      <c r="AW372" s="13" t="s">
        <v>32</v>
      </c>
      <c r="AX372" s="13" t="s">
        <v>78</v>
      </c>
      <c r="AY372" s="240" t="s">
        <v>120</v>
      </c>
    </row>
    <row r="373" s="2" customFormat="1" ht="16.5" customHeight="1">
      <c r="A373" s="38"/>
      <c r="B373" s="39"/>
      <c r="C373" s="252" t="s">
        <v>949</v>
      </c>
      <c r="D373" s="252" t="s">
        <v>330</v>
      </c>
      <c r="E373" s="253" t="s">
        <v>950</v>
      </c>
      <c r="F373" s="254" t="s">
        <v>951</v>
      </c>
      <c r="G373" s="255" t="s">
        <v>314</v>
      </c>
      <c r="H373" s="256">
        <v>0.076999999999999999</v>
      </c>
      <c r="I373" s="257"/>
      <c r="J373" s="258">
        <f>ROUND(I373*H373,2)</f>
        <v>0</v>
      </c>
      <c r="K373" s="259"/>
      <c r="L373" s="260"/>
      <c r="M373" s="261" t="s">
        <v>19</v>
      </c>
      <c r="N373" s="262" t="s">
        <v>41</v>
      </c>
      <c r="O373" s="84"/>
      <c r="P373" s="207">
        <f>O373*H373</f>
        <v>0</v>
      </c>
      <c r="Q373" s="207">
        <v>1</v>
      </c>
      <c r="R373" s="207">
        <f>Q373*H373</f>
        <v>0.076999999999999999</v>
      </c>
      <c r="S373" s="207">
        <v>0</v>
      </c>
      <c r="T373" s="208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09" t="s">
        <v>360</v>
      </c>
      <c r="AT373" s="209" t="s">
        <v>330</v>
      </c>
      <c r="AU373" s="209" t="s">
        <v>80</v>
      </c>
      <c r="AY373" s="17" t="s">
        <v>120</v>
      </c>
      <c r="BE373" s="210">
        <f>IF(N373="základní",J373,0)</f>
        <v>0</v>
      </c>
      <c r="BF373" s="210">
        <f>IF(N373="snížená",J373,0)</f>
        <v>0</v>
      </c>
      <c r="BG373" s="210">
        <f>IF(N373="zákl. přenesená",J373,0)</f>
        <v>0</v>
      </c>
      <c r="BH373" s="210">
        <f>IF(N373="sníž. přenesená",J373,0)</f>
        <v>0</v>
      </c>
      <c r="BI373" s="210">
        <f>IF(N373="nulová",J373,0)</f>
        <v>0</v>
      </c>
      <c r="BJ373" s="17" t="s">
        <v>78</v>
      </c>
      <c r="BK373" s="210">
        <f>ROUND(I373*H373,2)</f>
        <v>0</v>
      </c>
      <c r="BL373" s="17" t="s">
        <v>258</v>
      </c>
      <c r="BM373" s="209" t="s">
        <v>952</v>
      </c>
    </row>
    <row r="374" s="2" customFormat="1">
      <c r="A374" s="38"/>
      <c r="B374" s="39"/>
      <c r="C374" s="40"/>
      <c r="D374" s="224" t="s">
        <v>192</v>
      </c>
      <c r="E374" s="40"/>
      <c r="F374" s="225" t="s">
        <v>953</v>
      </c>
      <c r="G374" s="40"/>
      <c r="H374" s="40"/>
      <c r="I374" s="226"/>
      <c r="J374" s="40"/>
      <c r="K374" s="40"/>
      <c r="L374" s="44"/>
      <c r="M374" s="227"/>
      <c r="N374" s="228"/>
      <c r="O374" s="84"/>
      <c r="P374" s="84"/>
      <c r="Q374" s="84"/>
      <c r="R374" s="84"/>
      <c r="S374" s="84"/>
      <c r="T374" s="85"/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T374" s="17" t="s">
        <v>192</v>
      </c>
      <c r="AU374" s="17" t="s">
        <v>80</v>
      </c>
    </row>
    <row r="375" s="13" customFormat="1">
      <c r="A375" s="13"/>
      <c r="B375" s="229"/>
      <c r="C375" s="230"/>
      <c r="D375" s="231" t="s">
        <v>194</v>
      </c>
      <c r="E375" s="232" t="s">
        <v>19</v>
      </c>
      <c r="F375" s="233" t="s">
        <v>954</v>
      </c>
      <c r="G375" s="230"/>
      <c r="H375" s="234">
        <v>0.076999999999999999</v>
      </c>
      <c r="I375" s="235"/>
      <c r="J375" s="230"/>
      <c r="K375" s="230"/>
      <c r="L375" s="236"/>
      <c r="M375" s="237"/>
      <c r="N375" s="238"/>
      <c r="O375" s="238"/>
      <c r="P375" s="238"/>
      <c r="Q375" s="238"/>
      <c r="R375" s="238"/>
      <c r="S375" s="238"/>
      <c r="T375" s="239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0" t="s">
        <v>194</v>
      </c>
      <c r="AU375" s="240" t="s">
        <v>80</v>
      </c>
      <c r="AV375" s="13" t="s">
        <v>80</v>
      </c>
      <c r="AW375" s="13" t="s">
        <v>32</v>
      </c>
      <c r="AX375" s="13" t="s">
        <v>78</v>
      </c>
      <c r="AY375" s="240" t="s">
        <v>120</v>
      </c>
    </row>
    <row r="376" s="2" customFormat="1" ht="16.5" customHeight="1">
      <c r="A376" s="38"/>
      <c r="B376" s="39"/>
      <c r="C376" s="252" t="s">
        <v>955</v>
      </c>
      <c r="D376" s="252" t="s">
        <v>330</v>
      </c>
      <c r="E376" s="253" t="s">
        <v>956</v>
      </c>
      <c r="F376" s="254" t="s">
        <v>957</v>
      </c>
      <c r="G376" s="255" t="s">
        <v>314</v>
      </c>
      <c r="H376" s="256">
        <v>0.107</v>
      </c>
      <c r="I376" s="257"/>
      <c r="J376" s="258">
        <f>ROUND(I376*H376,2)</f>
        <v>0</v>
      </c>
      <c r="K376" s="259"/>
      <c r="L376" s="260"/>
      <c r="M376" s="261" t="s">
        <v>19</v>
      </c>
      <c r="N376" s="262" t="s">
        <v>41</v>
      </c>
      <c r="O376" s="84"/>
      <c r="P376" s="207">
        <f>O376*H376</f>
        <v>0</v>
      </c>
      <c r="Q376" s="207">
        <v>1</v>
      </c>
      <c r="R376" s="207">
        <f>Q376*H376</f>
        <v>0.107</v>
      </c>
      <c r="S376" s="207">
        <v>0</v>
      </c>
      <c r="T376" s="208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09" t="s">
        <v>360</v>
      </c>
      <c r="AT376" s="209" t="s">
        <v>330</v>
      </c>
      <c r="AU376" s="209" t="s">
        <v>80</v>
      </c>
      <c r="AY376" s="17" t="s">
        <v>120</v>
      </c>
      <c r="BE376" s="210">
        <f>IF(N376="základní",J376,0)</f>
        <v>0</v>
      </c>
      <c r="BF376" s="210">
        <f>IF(N376="snížená",J376,0)</f>
        <v>0</v>
      </c>
      <c r="BG376" s="210">
        <f>IF(N376="zákl. přenesená",J376,0)</f>
        <v>0</v>
      </c>
      <c r="BH376" s="210">
        <f>IF(N376="sníž. přenesená",J376,0)</f>
        <v>0</v>
      </c>
      <c r="BI376" s="210">
        <f>IF(N376="nulová",J376,0)</f>
        <v>0</v>
      </c>
      <c r="BJ376" s="17" t="s">
        <v>78</v>
      </c>
      <c r="BK376" s="210">
        <f>ROUND(I376*H376,2)</f>
        <v>0</v>
      </c>
      <c r="BL376" s="17" t="s">
        <v>258</v>
      </c>
      <c r="BM376" s="209" t="s">
        <v>958</v>
      </c>
    </row>
    <row r="377" s="2" customFormat="1">
      <c r="A377" s="38"/>
      <c r="B377" s="39"/>
      <c r="C377" s="40"/>
      <c r="D377" s="224" t="s">
        <v>192</v>
      </c>
      <c r="E377" s="40"/>
      <c r="F377" s="225" t="s">
        <v>959</v>
      </c>
      <c r="G377" s="40"/>
      <c r="H377" s="40"/>
      <c r="I377" s="226"/>
      <c r="J377" s="40"/>
      <c r="K377" s="40"/>
      <c r="L377" s="44"/>
      <c r="M377" s="227"/>
      <c r="N377" s="228"/>
      <c r="O377" s="84"/>
      <c r="P377" s="84"/>
      <c r="Q377" s="84"/>
      <c r="R377" s="84"/>
      <c r="S377" s="84"/>
      <c r="T377" s="85"/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T377" s="17" t="s">
        <v>192</v>
      </c>
      <c r="AU377" s="17" t="s">
        <v>80</v>
      </c>
    </row>
    <row r="378" s="13" customFormat="1">
      <c r="A378" s="13"/>
      <c r="B378" s="229"/>
      <c r="C378" s="230"/>
      <c r="D378" s="231" t="s">
        <v>194</v>
      </c>
      <c r="E378" s="232" t="s">
        <v>19</v>
      </c>
      <c r="F378" s="233" t="s">
        <v>960</v>
      </c>
      <c r="G378" s="230"/>
      <c r="H378" s="234">
        <v>0.107</v>
      </c>
      <c r="I378" s="235"/>
      <c r="J378" s="230"/>
      <c r="K378" s="230"/>
      <c r="L378" s="236"/>
      <c r="M378" s="237"/>
      <c r="N378" s="238"/>
      <c r="O378" s="238"/>
      <c r="P378" s="238"/>
      <c r="Q378" s="238"/>
      <c r="R378" s="238"/>
      <c r="S378" s="238"/>
      <c r="T378" s="239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0" t="s">
        <v>194</v>
      </c>
      <c r="AU378" s="240" t="s">
        <v>80</v>
      </c>
      <c r="AV378" s="13" t="s">
        <v>80</v>
      </c>
      <c r="AW378" s="13" t="s">
        <v>32</v>
      </c>
      <c r="AX378" s="13" t="s">
        <v>78</v>
      </c>
      <c r="AY378" s="240" t="s">
        <v>120</v>
      </c>
    </row>
    <row r="379" s="2" customFormat="1" ht="16.5" customHeight="1">
      <c r="A379" s="38"/>
      <c r="B379" s="39"/>
      <c r="C379" s="252" t="s">
        <v>961</v>
      </c>
      <c r="D379" s="252" t="s">
        <v>330</v>
      </c>
      <c r="E379" s="253" t="s">
        <v>962</v>
      </c>
      <c r="F379" s="254" t="s">
        <v>963</v>
      </c>
      <c r="G379" s="255" t="s">
        <v>314</v>
      </c>
      <c r="H379" s="256">
        <v>0.094</v>
      </c>
      <c r="I379" s="257"/>
      <c r="J379" s="258">
        <f>ROUND(I379*H379,2)</f>
        <v>0</v>
      </c>
      <c r="K379" s="259"/>
      <c r="L379" s="260"/>
      <c r="M379" s="261" t="s">
        <v>19</v>
      </c>
      <c r="N379" s="262" t="s">
        <v>41</v>
      </c>
      <c r="O379" s="84"/>
      <c r="P379" s="207">
        <f>O379*H379</f>
        <v>0</v>
      </c>
      <c r="Q379" s="207">
        <v>1</v>
      </c>
      <c r="R379" s="207">
        <f>Q379*H379</f>
        <v>0.094</v>
      </c>
      <c r="S379" s="207">
        <v>0</v>
      </c>
      <c r="T379" s="208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09" t="s">
        <v>360</v>
      </c>
      <c r="AT379" s="209" t="s">
        <v>330</v>
      </c>
      <c r="AU379" s="209" t="s">
        <v>80</v>
      </c>
      <c r="AY379" s="17" t="s">
        <v>120</v>
      </c>
      <c r="BE379" s="210">
        <f>IF(N379="základní",J379,0)</f>
        <v>0</v>
      </c>
      <c r="BF379" s="210">
        <f>IF(N379="snížená",J379,0)</f>
        <v>0</v>
      </c>
      <c r="BG379" s="210">
        <f>IF(N379="zákl. přenesená",J379,0)</f>
        <v>0</v>
      </c>
      <c r="BH379" s="210">
        <f>IF(N379="sníž. přenesená",J379,0)</f>
        <v>0</v>
      </c>
      <c r="BI379" s="210">
        <f>IF(N379="nulová",J379,0)</f>
        <v>0</v>
      </c>
      <c r="BJ379" s="17" t="s">
        <v>78</v>
      </c>
      <c r="BK379" s="210">
        <f>ROUND(I379*H379,2)</f>
        <v>0</v>
      </c>
      <c r="BL379" s="17" t="s">
        <v>258</v>
      </c>
      <c r="BM379" s="209" t="s">
        <v>964</v>
      </c>
    </row>
    <row r="380" s="2" customFormat="1">
      <c r="A380" s="38"/>
      <c r="B380" s="39"/>
      <c r="C380" s="40"/>
      <c r="D380" s="224" t="s">
        <v>192</v>
      </c>
      <c r="E380" s="40"/>
      <c r="F380" s="225" t="s">
        <v>965</v>
      </c>
      <c r="G380" s="40"/>
      <c r="H380" s="40"/>
      <c r="I380" s="226"/>
      <c r="J380" s="40"/>
      <c r="K380" s="40"/>
      <c r="L380" s="44"/>
      <c r="M380" s="227"/>
      <c r="N380" s="228"/>
      <c r="O380" s="84"/>
      <c r="P380" s="84"/>
      <c r="Q380" s="84"/>
      <c r="R380" s="84"/>
      <c r="S380" s="84"/>
      <c r="T380" s="85"/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T380" s="17" t="s">
        <v>192</v>
      </c>
      <c r="AU380" s="17" t="s">
        <v>80</v>
      </c>
    </row>
    <row r="381" s="13" customFormat="1">
      <c r="A381" s="13"/>
      <c r="B381" s="229"/>
      <c r="C381" s="230"/>
      <c r="D381" s="231" t="s">
        <v>194</v>
      </c>
      <c r="E381" s="232" t="s">
        <v>19</v>
      </c>
      <c r="F381" s="233" t="s">
        <v>966</v>
      </c>
      <c r="G381" s="230"/>
      <c r="H381" s="234">
        <v>0.094</v>
      </c>
      <c r="I381" s="235"/>
      <c r="J381" s="230"/>
      <c r="K381" s="230"/>
      <c r="L381" s="236"/>
      <c r="M381" s="237"/>
      <c r="N381" s="238"/>
      <c r="O381" s="238"/>
      <c r="P381" s="238"/>
      <c r="Q381" s="238"/>
      <c r="R381" s="238"/>
      <c r="S381" s="238"/>
      <c r="T381" s="239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0" t="s">
        <v>194</v>
      </c>
      <c r="AU381" s="240" t="s">
        <v>80</v>
      </c>
      <c r="AV381" s="13" t="s">
        <v>80</v>
      </c>
      <c r="AW381" s="13" t="s">
        <v>32</v>
      </c>
      <c r="AX381" s="13" t="s">
        <v>78</v>
      </c>
      <c r="AY381" s="240" t="s">
        <v>120</v>
      </c>
    </row>
    <row r="382" s="2" customFormat="1" ht="16.5" customHeight="1">
      <c r="A382" s="38"/>
      <c r="B382" s="39"/>
      <c r="C382" s="252" t="s">
        <v>967</v>
      </c>
      <c r="D382" s="252" t="s">
        <v>330</v>
      </c>
      <c r="E382" s="253" t="s">
        <v>968</v>
      </c>
      <c r="F382" s="254" t="s">
        <v>969</v>
      </c>
      <c r="G382" s="255" t="s">
        <v>190</v>
      </c>
      <c r="H382" s="256">
        <v>9</v>
      </c>
      <c r="I382" s="257"/>
      <c r="J382" s="258">
        <f>ROUND(I382*H382,2)</f>
        <v>0</v>
      </c>
      <c r="K382" s="259"/>
      <c r="L382" s="260"/>
      <c r="M382" s="261" t="s">
        <v>19</v>
      </c>
      <c r="N382" s="262" t="s">
        <v>41</v>
      </c>
      <c r="O382" s="84"/>
      <c r="P382" s="207">
        <f>O382*H382</f>
        <v>0</v>
      </c>
      <c r="Q382" s="207">
        <v>0.032000000000000001</v>
      </c>
      <c r="R382" s="207">
        <f>Q382*H382</f>
        <v>0.28800000000000003</v>
      </c>
      <c r="S382" s="207">
        <v>0</v>
      </c>
      <c r="T382" s="208">
        <f>S382*H382</f>
        <v>0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209" t="s">
        <v>360</v>
      </c>
      <c r="AT382" s="209" t="s">
        <v>330</v>
      </c>
      <c r="AU382" s="209" t="s">
        <v>80</v>
      </c>
      <c r="AY382" s="17" t="s">
        <v>120</v>
      </c>
      <c r="BE382" s="210">
        <f>IF(N382="základní",J382,0)</f>
        <v>0</v>
      </c>
      <c r="BF382" s="210">
        <f>IF(N382="snížená",J382,0)</f>
        <v>0</v>
      </c>
      <c r="BG382" s="210">
        <f>IF(N382="zákl. přenesená",J382,0)</f>
        <v>0</v>
      </c>
      <c r="BH382" s="210">
        <f>IF(N382="sníž. přenesená",J382,0)</f>
        <v>0</v>
      </c>
      <c r="BI382" s="210">
        <f>IF(N382="nulová",J382,0)</f>
        <v>0</v>
      </c>
      <c r="BJ382" s="17" t="s">
        <v>78</v>
      </c>
      <c r="BK382" s="210">
        <f>ROUND(I382*H382,2)</f>
        <v>0</v>
      </c>
      <c r="BL382" s="17" t="s">
        <v>258</v>
      </c>
      <c r="BM382" s="209" t="s">
        <v>970</v>
      </c>
    </row>
    <row r="383" s="2" customFormat="1">
      <c r="A383" s="38"/>
      <c r="B383" s="39"/>
      <c r="C383" s="40"/>
      <c r="D383" s="224" t="s">
        <v>192</v>
      </c>
      <c r="E383" s="40"/>
      <c r="F383" s="225" t="s">
        <v>971</v>
      </c>
      <c r="G383" s="40"/>
      <c r="H383" s="40"/>
      <c r="I383" s="226"/>
      <c r="J383" s="40"/>
      <c r="K383" s="40"/>
      <c r="L383" s="44"/>
      <c r="M383" s="227"/>
      <c r="N383" s="228"/>
      <c r="O383" s="84"/>
      <c r="P383" s="84"/>
      <c r="Q383" s="84"/>
      <c r="R383" s="84"/>
      <c r="S383" s="84"/>
      <c r="T383" s="85"/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T383" s="17" t="s">
        <v>192</v>
      </c>
      <c r="AU383" s="17" t="s">
        <v>80</v>
      </c>
    </row>
    <row r="384" s="13" customFormat="1">
      <c r="A384" s="13"/>
      <c r="B384" s="229"/>
      <c r="C384" s="230"/>
      <c r="D384" s="231" t="s">
        <v>194</v>
      </c>
      <c r="E384" s="232" t="s">
        <v>19</v>
      </c>
      <c r="F384" s="233" t="s">
        <v>972</v>
      </c>
      <c r="G384" s="230"/>
      <c r="H384" s="234">
        <v>9</v>
      </c>
      <c r="I384" s="235"/>
      <c r="J384" s="230"/>
      <c r="K384" s="230"/>
      <c r="L384" s="236"/>
      <c r="M384" s="237"/>
      <c r="N384" s="238"/>
      <c r="O384" s="238"/>
      <c r="P384" s="238"/>
      <c r="Q384" s="238"/>
      <c r="R384" s="238"/>
      <c r="S384" s="238"/>
      <c r="T384" s="239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0" t="s">
        <v>194</v>
      </c>
      <c r="AU384" s="240" t="s">
        <v>80</v>
      </c>
      <c r="AV384" s="13" t="s">
        <v>80</v>
      </c>
      <c r="AW384" s="13" t="s">
        <v>32</v>
      </c>
      <c r="AX384" s="13" t="s">
        <v>78</v>
      </c>
      <c r="AY384" s="240" t="s">
        <v>120</v>
      </c>
    </row>
    <row r="385" s="2" customFormat="1" ht="16.5" customHeight="1">
      <c r="A385" s="38"/>
      <c r="B385" s="39"/>
      <c r="C385" s="252" t="s">
        <v>973</v>
      </c>
      <c r="D385" s="252" t="s">
        <v>330</v>
      </c>
      <c r="E385" s="253" t="s">
        <v>974</v>
      </c>
      <c r="F385" s="254" t="s">
        <v>975</v>
      </c>
      <c r="G385" s="255" t="s">
        <v>190</v>
      </c>
      <c r="H385" s="256">
        <v>2</v>
      </c>
      <c r="I385" s="257"/>
      <c r="J385" s="258">
        <f>ROUND(I385*H385,2)</f>
        <v>0</v>
      </c>
      <c r="K385" s="259"/>
      <c r="L385" s="260"/>
      <c r="M385" s="261" t="s">
        <v>19</v>
      </c>
      <c r="N385" s="262" t="s">
        <v>41</v>
      </c>
      <c r="O385" s="84"/>
      <c r="P385" s="207">
        <f>O385*H385</f>
        <v>0</v>
      </c>
      <c r="Q385" s="207">
        <v>0.045999999999999999</v>
      </c>
      <c r="R385" s="207">
        <f>Q385*H385</f>
        <v>0.091999999999999998</v>
      </c>
      <c r="S385" s="207">
        <v>0</v>
      </c>
      <c r="T385" s="208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09" t="s">
        <v>360</v>
      </c>
      <c r="AT385" s="209" t="s">
        <v>330</v>
      </c>
      <c r="AU385" s="209" t="s">
        <v>80</v>
      </c>
      <c r="AY385" s="17" t="s">
        <v>120</v>
      </c>
      <c r="BE385" s="210">
        <f>IF(N385="základní",J385,0)</f>
        <v>0</v>
      </c>
      <c r="BF385" s="210">
        <f>IF(N385="snížená",J385,0)</f>
        <v>0</v>
      </c>
      <c r="BG385" s="210">
        <f>IF(N385="zákl. přenesená",J385,0)</f>
        <v>0</v>
      </c>
      <c r="BH385" s="210">
        <f>IF(N385="sníž. přenesená",J385,0)</f>
        <v>0</v>
      </c>
      <c r="BI385" s="210">
        <f>IF(N385="nulová",J385,0)</f>
        <v>0</v>
      </c>
      <c r="BJ385" s="17" t="s">
        <v>78</v>
      </c>
      <c r="BK385" s="210">
        <f>ROUND(I385*H385,2)</f>
        <v>0</v>
      </c>
      <c r="BL385" s="17" t="s">
        <v>258</v>
      </c>
      <c r="BM385" s="209" t="s">
        <v>976</v>
      </c>
    </row>
    <row r="386" s="2" customFormat="1">
      <c r="A386" s="38"/>
      <c r="B386" s="39"/>
      <c r="C386" s="40"/>
      <c r="D386" s="224" t="s">
        <v>192</v>
      </c>
      <c r="E386" s="40"/>
      <c r="F386" s="225" t="s">
        <v>977</v>
      </c>
      <c r="G386" s="40"/>
      <c r="H386" s="40"/>
      <c r="I386" s="226"/>
      <c r="J386" s="40"/>
      <c r="K386" s="40"/>
      <c r="L386" s="44"/>
      <c r="M386" s="227"/>
      <c r="N386" s="228"/>
      <c r="O386" s="84"/>
      <c r="P386" s="84"/>
      <c r="Q386" s="84"/>
      <c r="R386" s="84"/>
      <c r="S386" s="84"/>
      <c r="T386" s="85"/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T386" s="17" t="s">
        <v>192</v>
      </c>
      <c r="AU386" s="17" t="s">
        <v>80</v>
      </c>
    </row>
    <row r="387" s="13" customFormat="1">
      <c r="A387" s="13"/>
      <c r="B387" s="229"/>
      <c r="C387" s="230"/>
      <c r="D387" s="231" t="s">
        <v>194</v>
      </c>
      <c r="E387" s="232" t="s">
        <v>19</v>
      </c>
      <c r="F387" s="233" t="s">
        <v>978</v>
      </c>
      <c r="G387" s="230"/>
      <c r="H387" s="234">
        <v>2</v>
      </c>
      <c r="I387" s="235"/>
      <c r="J387" s="230"/>
      <c r="K387" s="230"/>
      <c r="L387" s="236"/>
      <c r="M387" s="237"/>
      <c r="N387" s="238"/>
      <c r="O387" s="238"/>
      <c r="P387" s="238"/>
      <c r="Q387" s="238"/>
      <c r="R387" s="238"/>
      <c r="S387" s="238"/>
      <c r="T387" s="239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0" t="s">
        <v>194</v>
      </c>
      <c r="AU387" s="240" t="s">
        <v>80</v>
      </c>
      <c r="AV387" s="13" t="s">
        <v>80</v>
      </c>
      <c r="AW387" s="13" t="s">
        <v>32</v>
      </c>
      <c r="AX387" s="13" t="s">
        <v>78</v>
      </c>
      <c r="AY387" s="240" t="s">
        <v>120</v>
      </c>
    </row>
    <row r="388" s="2" customFormat="1" ht="16.5" customHeight="1">
      <c r="A388" s="38"/>
      <c r="B388" s="39"/>
      <c r="C388" s="252" t="s">
        <v>979</v>
      </c>
      <c r="D388" s="252" t="s">
        <v>330</v>
      </c>
      <c r="E388" s="253" t="s">
        <v>980</v>
      </c>
      <c r="F388" s="254" t="s">
        <v>981</v>
      </c>
      <c r="G388" s="255" t="s">
        <v>314</v>
      </c>
      <c r="H388" s="256">
        <v>0.35899999999999999</v>
      </c>
      <c r="I388" s="257"/>
      <c r="J388" s="258">
        <f>ROUND(I388*H388,2)</f>
        <v>0</v>
      </c>
      <c r="K388" s="259"/>
      <c r="L388" s="260"/>
      <c r="M388" s="261" t="s">
        <v>19</v>
      </c>
      <c r="N388" s="262" t="s">
        <v>41</v>
      </c>
      <c r="O388" s="84"/>
      <c r="P388" s="207">
        <f>O388*H388</f>
        <v>0</v>
      </c>
      <c r="Q388" s="207">
        <v>1</v>
      </c>
      <c r="R388" s="207">
        <f>Q388*H388</f>
        <v>0.35899999999999999</v>
      </c>
      <c r="S388" s="207">
        <v>0</v>
      </c>
      <c r="T388" s="208">
        <f>S388*H388</f>
        <v>0</v>
      </c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R388" s="209" t="s">
        <v>360</v>
      </c>
      <c r="AT388" s="209" t="s">
        <v>330</v>
      </c>
      <c r="AU388" s="209" t="s">
        <v>80</v>
      </c>
      <c r="AY388" s="17" t="s">
        <v>120</v>
      </c>
      <c r="BE388" s="210">
        <f>IF(N388="základní",J388,0)</f>
        <v>0</v>
      </c>
      <c r="BF388" s="210">
        <f>IF(N388="snížená",J388,0)</f>
        <v>0</v>
      </c>
      <c r="BG388" s="210">
        <f>IF(N388="zákl. přenesená",J388,0)</f>
        <v>0</v>
      </c>
      <c r="BH388" s="210">
        <f>IF(N388="sníž. přenesená",J388,0)</f>
        <v>0</v>
      </c>
      <c r="BI388" s="210">
        <f>IF(N388="nulová",J388,0)</f>
        <v>0</v>
      </c>
      <c r="BJ388" s="17" t="s">
        <v>78</v>
      </c>
      <c r="BK388" s="210">
        <f>ROUND(I388*H388,2)</f>
        <v>0</v>
      </c>
      <c r="BL388" s="17" t="s">
        <v>258</v>
      </c>
      <c r="BM388" s="209" t="s">
        <v>982</v>
      </c>
    </row>
    <row r="389" s="2" customFormat="1">
      <c r="A389" s="38"/>
      <c r="B389" s="39"/>
      <c r="C389" s="40"/>
      <c r="D389" s="224" t="s">
        <v>192</v>
      </c>
      <c r="E389" s="40"/>
      <c r="F389" s="225" t="s">
        <v>983</v>
      </c>
      <c r="G389" s="40"/>
      <c r="H389" s="40"/>
      <c r="I389" s="226"/>
      <c r="J389" s="40"/>
      <c r="K389" s="40"/>
      <c r="L389" s="44"/>
      <c r="M389" s="227"/>
      <c r="N389" s="228"/>
      <c r="O389" s="84"/>
      <c r="P389" s="84"/>
      <c r="Q389" s="84"/>
      <c r="R389" s="84"/>
      <c r="S389" s="84"/>
      <c r="T389" s="85"/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T389" s="17" t="s">
        <v>192</v>
      </c>
      <c r="AU389" s="17" t="s">
        <v>80</v>
      </c>
    </row>
    <row r="390" s="13" customFormat="1">
      <c r="A390" s="13"/>
      <c r="B390" s="229"/>
      <c r="C390" s="230"/>
      <c r="D390" s="231" t="s">
        <v>194</v>
      </c>
      <c r="E390" s="232" t="s">
        <v>19</v>
      </c>
      <c r="F390" s="233" t="s">
        <v>984</v>
      </c>
      <c r="G390" s="230"/>
      <c r="H390" s="234">
        <v>0.35899999999999999</v>
      </c>
      <c r="I390" s="235"/>
      <c r="J390" s="230"/>
      <c r="K390" s="230"/>
      <c r="L390" s="236"/>
      <c r="M390" s="237"/>
      <c r="N390" s="238"/>
      <c r="O390" s="238"/>
      <c r="P390" s="238"/>
      <c r="Q390" s="238"/>
      <c r="R390" s="238"/>
      <c r="S390" s="238"/>
      <c r="T390" s="239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0" t="s">
        <v>194</v>
      </c>
      <c r="AU390" s="240" t="s">
        <v>80</v>
      </c>
      <c r="AV390" s="13" t="s">
        <v>80</v>
      </c>
      <c r="AW390" s="13" t="s">
        <v>32</v>
      </c>
      <c r="AX390" s="13" t="s">
        <v>78</v>
      </c>
      <c r="AY390" s="240" t="s">
        <v>120</v>
      </c>
    </row>
    <row r="391" s="2" customFormat="1" ht="16.5" customHeight="1">
      <c r="A391" s="38"/>
      <c r="B391" s="39"/>
      <c r="C391" s="252" t="s">
        <v>985</v>
      </c>
      <c r="D391" s="252" t="s">
        <v>330</v>
      </c>
      <c r="E391" s="253" t="s">
        <v>986</v>
      </c>
      <c r="F391" s="254" t="s">
        <v>987</v>
      </c>
      <c r="G391" s="255" t="s">
        <v>314</v>
      </c>
      <c r="H391" s="256">
        <v>0.092999999999999999</v>
      </c>
      <c r="I391" s="257"/>
      <c r="J391" s="258">
        <f>ROUND(I391*H391,2)</f>
        <v>0</v>
      </c>
      <c r="K391" s="259"/>
      <c r="L391" s="260"/>
      <c r="M391" s="261" t="s">
        <v>19</v>
      </c>
      <c r="N391" s="262" t="s">
        <v>41</v>
      </c>
      <c r="O391" s="84"/>
      <c r="P391" s="207">
        <f>O391*H391</f>
        <v>0</v>
      </c>
      <c r="Q391" s="207">
        <v>1</v>
      </c>
      <c r="R391" s="207">
        <f>Q391*H391</f>
        <v>0.092999999999999999</v>
      </c>
      <c r="S391" s="207">
        <v>0</v>
      </c>
      <c r="T391" s="208">
        <f>S391*H391</f>
        <v>0</v>
      </c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R391" s="209" t="s">
        <v>360</v>
      </c>
      <c r="AT391" s="209" t="s">
        <v>330</v>
      </c>
      <c r="AU391" s="209" t="s">
        <v>80</v>
      </c>
      <c r="AY391" s="17" t="s">
        <v>120</v>
      </c>
      <c r="BE391" s="210">
        <f>IF(N391="základní",J391,0)</f>
        <v>0</v>
      </c>
      <c r="BF391" s="210">
        <f>IF(N391="snížená",J391,0)</f>
        <v>0</v>
      </c>
      <c r="BG391" s="210">
        <f>IF(N391="zákl. přenesená",J391,0)</f>
        <v>0</v>
      </c>
      <c r="BH391" s="210">
        <f>IF(N391="sníž. přenesená",J391,0)</f>
        <v>0</v>
      </c>
      <c r="BI391" s="210">
        <f>IF(N391="nulová",J391,0)</f>
        <v>0</v>
      </c>
      <c r="BJ391" s="17" t="s">
        <v>78</v>
      </c>
      <c r="BK391" s="210">
        <f>ROUND(I391*H391,2)</f>
        <v>0</v>
      </c>
      <c r="BL391" s="17" t="s">
        <v>258</v>
      </c>
      <c r="BM391" s="209" t="s">
        <v>988</v>
      </c>
    </row>
    <row r="392" s="2" customFormat="1">
      <c r="A392" s="38"/>
      <c r="B392" s="39"/>
      <c r="C392" s="40"/>
      <c r="D392" s="224" t="s">
        <v>192</v>
      </c>
      <c r="E392" s="40"/>
      <c r="F392" s="225" t="s">
        <v>989</v>
      </c>
      <c r="G392" s="40"/>
      <c r="H392" s="40"/>
      <c r="I392" s="226"/>
      <c r="J392" s="40"/>
      <c r="K392" s="40"/>
      <c r="L392" s="44"/>
      <c r="M392" s="227"/>
      <c r="N392" s="228"/>
      <c r="O392" s="84"/>
      <c r="P392" s="84"/>
      <c r="Q392" s="84"/>
      <c r="R392" s="84"/>
      <c r="S392" s="84"/>
      <c r="T392" s="85"/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T392" s="17" t="s">
        <v>192</v>
      </c>
      <c r="AU392" s="17" t="s">
        <v>80</v>
      </c>
    </row>
    <row r="393" s="13" customFormat="1">
      <c r="A393" s="13"/>
      <c r="B393" s="229"/>
      <c r="C393" s="230"/>
      <c r="D393" s="231" t="s">
        <v>194</v>
      </c>
      <c r="E393" s="232" t="s">
        <v>19</v>
      </c>
      <c r="F393" s="233" t="s">
        <v>990</v>
      </c>
      <c r="G393" s="230"/>
      <c r="H393" s="234">
        <v>0.017000000000000001</v>
      </c>
      <c r="I393" s="235"/>
      <c r="J393" s="230"/>
      <c r="K393" s="230"/>
      <c r="L393" s="236"/>
      <c r="M393" s="237"/>
      <c r="N393" s="238"/>
      <c r="O393" s="238"/>
      <c r="P393" s="238"/>
      <c r="Q393" s="238"/>
      <c r="R393" s="238"/>
      <c r="S393" s="238"/>
      <c r="T393" s="239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0" t="s">
        <v>194</v>
      </c>
      <c r="AU393" s="240" t="s">
        <v>80</v>
      </c>
      <c r="AV393" s="13" t="s">
        <v>80</v>
      </c>
      <c r="AW393" s="13" t="s">
        <v>32</v>
      </c>
      <c r="AX393" s="13" t="s">
        <v>70</v>
      </c>
      <c r="AY393" s="240" t="s">
        <v>120</v>
      </c>
    </row>
    <row r="394" s="13" customFormat="1">
      <c r="A394" s="13"/>
      <c r="B394" s="229"/>
      <c r="C394" s="230"/>
      <c r="D394" s="231" t="s">
        <v>194</v>
      </c>
      <c r="E394" s="232" t="s">
        <v>19</v>
      </c>
      <c r="F394" s="233" t="s">
        <v>991</v>
      </c>
      <c r="G394" s="230"/>
      <c r="H394" s="234">
        <v>0.075999999999999998</v>
      </c>
      <c r="I394" s="235"/>
      <c r="J394" s="230"/>
      <c r="K394" s="230"/>
      <c r="L394" s="236"/>
      <c r="M394" s="237"/>
      <c r="N394" s="238"/>
      <c r="O394" s="238"/>
      <c r="P394" s="238"/>
      <c r="Q394" s="238"/>
      <c r="R394" s="238"/>
      <c r="S394" s="238"/>
      <c r="T394" s="239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0" t="s">
        <v>194</v>
      </c>
      <c r="AU394" s="240" t="s">
        <v>80</v>
      </c>
      <c r="AV394" s="13" t="s">
        <v>80</v>
      </c>
      <c r="AW394" s="13" t="s">
        <v>32</v>
      </c>
      <c r="AX394" s="13" t="s">
        <v>70</v>
      </c>
      <c r="AY394" s="240" t="s">
        <v>120</v>
      </c>
    </row>
    <row r="395" s="14" customFormat="1">
      <c r="A395" s="14"/>
      <c r="B395" s="241"/>
      <c r="C395" s="242"/>
      <c r="D395" s="231" t="s">
        <v>194</v>
      </c>
      <c r="E395" s="243" t="s">
        <v>19</v>
      </c>
      <c r="F395" s="244" t="s">
        <v>278</v>
      </c>
      <c r="G395" s="242"/>
      <c r="H395" s="245">
        <v>0.092999999999999999</v>
      </c>
      <c r="I395" s="246"/>
      <c r="J395" s="242"/>
      <c r="K395" s="242"/>
      <c r="L395" s="247"/>
      <c r="M395" s="248"/>
      <c r="N395" s="249"/>
      <c r="O395" s="249"/>
      <c r="P395" s="249"/>
      <c r="Q395" s="249"/>
      <c r="R395" s="249"/>
      <c r="S395" s="249"/>
      <c r="T395" s="250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1" t="s">
        <v>194</v>
      </c>
      <c r="AU395" s="251" t="s">
        <v>80</v>
      </c>
      <c r="AV395" s="14" t="s">
        <v>119</v>
      </c>
      <c r="AW395" s="14" t="s">
        <v>32</v>
      </c>
      <c r="AX395" s="14" t="s">
        <v>78</v>
      </c>
      <c r="AY395" s="251" t="s">
        <v>120</v>
      </c>
    </row>
    <row r="396" s="2" customFormat="1" ht="16.5" customHeight="1">
      <c r="A396" s="38"/>
      <c r="B396" s="39"/>
      <c r="C396" s="252" t="s">
        <v>992</v>
      </c>
      <c r="D396" s="252" t="s">
        <v>330</v>
      </c>
      <c r="E396" s="253" t="s">
        <v>993</v>
      </c>
      <c r="F396" s="254" t="s">
        <v>994</v>
      </c>
      <c r="G396" s="255" t="s">
        <v>314</v>
      </c>
      <c r="H396" s="256">
        <v>0.13200000000000001</v>
      </c>
      <c r="I396" s="257"/>
      <c r="J396" s="258">
        <f>ROUND(I396*H396,2)</f>
        <v>0</v>
      </c>
      <c r="K396" s="259"/>
      <c r="L396" s="260"/>
      <c r="M396" s="261" t="s">
        <v>19</v>
      </c>
      <c r="N396" s="262" t="s">
        <v>41</v>
      </c>
      <c r="O396" s="84"/>
      <c r="P396" s="207">
        <f>O396*H396</f>
        <v>0</v>
      </c>
      <c r="Q396" s="207">
        <v>1</v>
      </c>
      <c r="R396" s="207">
        <f>Q396*H396</f>
        <v>0.13200000000000001</v>
      </c>
      <c r="S396" s="207">
        <v>0</v>
      </c>
      <c r="T396" s="208">
        <f>S396*H396</f>
        <v>0</v>
      </c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R396" s="209" t="s">
        <v>360</v>
      </c>
      <c r="AT396" s="209" t="s">
        <v>330</v>
      </c>
      <c r="AU396" s="209" t="s">
        <v>80</v>
      </c>
      <c r="AY396" s="17" t="s">
        <v>120</v>
      </c>
      <c r="BE396" s="210">
        <f>IF(N396="základní",J396,0)</f>
        <v>0</v>
      </c>
      <c r="BF396" s="210">
        <f>IF(N396="snížená",J396,0)</f>
        <v>0</v>
      </c>
      <c r="BG396" s="210">
        <f>IF(N396="zákl. přenesená",J396,0)</f>
        <v>0</v>
      </c>
      <c r="BH396" s="210">
        <f>IF(N396="sníž. přenesená",J396,0)</f>
        <v>0</v>
      </c>
      <c r="BI396" s="210">
        <f>IF(N396="nulová",J396,0)</f>
        <v>0</v>
      </c>
      <c r="BJ396" s="17" t="s">
        <v>78</v>
      </c>
      <c r="BK396" s="210">
        <f>ROUND(I396*H396,2)</f>
        <v>0</v>
      </c>
      <c r="BL396" s="17" t="s">
        <v>258</v>
      </c>
      <c r="BM396" s="209" t="s">
        <v>995</v>
      </c>
    </row>
    <row r="397" s="2" customFormat="1">
      <c r="A397" s="38"/>
      <c r="B397" s="39"/>
      <c r="C397" s="40"/>
      <c r="D397" s="224" t="s">
        <v>192</v>
      </c>
      <c r="E397" s="40"/>
      <c r="F397" s="225" t="s">
        <v>996</v>
      </c>
      <c r="G397" s="40"/>
      <c r="H397" s="40"/>
      <c r="I397" s="226"/>
      <c r="J397" s="40"/>
      <c r="K397" s="40"/>
      <c r="L397" s="44"/>
      <c r="M397" s="227"/>
      <c r="N397" s="228"/>
      <c r="O397" s="84"/>
      <c r="P397" s="84"/>
      <c r="Q397" s="84"/>
      <c r="R397" s="84"/>
      <c r="S397" s="84"/>
      <c r="T397" s="85"/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T397" s="17" t="s">
        <v>192</v>
      </c>
      <c r="AU397" s="17" t="s">
        <v>80</v>
      </c>
    </row>
    <row r="398" s="13" customFormat="1">
      <c r="A398" s="13"/>
      <c r="B398" s="229"/>
      <c r="C398" s="230"/>
      <c r="D398" s="231" t="s">
        <v>194</v>
      </c>
      <c r="E398" s="232" t="s">
        <v>19</v>
      </c>
      <c r="F398" s="233" t="s">
        <v>997</v>
      </c>
      <c r="G398" s="230"/>
      <c r="H398" s="234">
        <v>0.13200000000000001</v>
      </c>
      <c r="I398" s="235"/>
      <c r="J398" s="230"/>
      <c r="K398" s="230"/>
      <c r="L398" s="236"/>
      <c r="M398" s="237"/>
      <c r="N398" s="238"/>
      <c r="O398" s="238"/>
      <c r="P398" s="238"/>
      <c r="Q398" s="238"/>
      <c r="R398" s="238"/>
      <c r="S398" s="238"/>
      <c r="T398" s="239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0" t="s">
        <v>194</v>
      </c>
      <c r="AU398" s="240" t="s">
        <v>80</v>
      </c>
      <c r="AV398" s="13" t="s">
        <v>80</v>
      </c>
      <c r="AW398" s="13" t="s">
        <v>32</v>
      </c>
      <c r="AX398" s="13" t="s">
        <v>78</v>
      </c>
      <c r="AY398" s="240" t="s">
        <v>120</v>
      </c>
    </row>
    <row r="399" s="2" customFormat="1" ht="16.5" customHeight="1">
      <c r="A399" s="38"/>
      <c r="B399" s="39"/>
      <c r="C399" s="252" t="s">
        <v>998</v>
      </c>
      <c r="D399" s="252" t="s">
        <v>330</v>
      </c>
      <c r="E399" s="253" t="s">
        <v>999</v>
      </c>
      <c r="F399" s="254" t="s">
        <v>1000</v>
      </c>
      <c r="G399" s="255" t="s">
        <v>529</v>
      </c>
      <c r="H399" s="256">
        <v>171.09999999999999</v>
      </c>
      <c r="I399" s="257"/>
      <c r="J399" s="258">
        <f>ROUND(I399*H399,2)</f>
        <v>0</v>
      </c>
      <c r="K399" s="259"/>
      <c r="L399" s="260"/>
      <c r="M399" s="261" t="s">
        <v>19</v>
      </c>
      <c r="N399" s="262" t="s">
        <v>41</v>
      </c>
      <c r="O399" s="84"/>
      <c r="P399" s="207">
        <f>O399*H399</f>
        <v>0</v>
      </c>
      <c r="Q399" s="207">
        <v>0.0046499999999999996</v>
      </c>
      <c r="R399" s="207">
        <f>Q399*H399</f>
        <v>0.79561499999999996</v>
      </c>
      <c r="S399" s="207">
        <v>0</v>
      </c>
      <c r="T399" s="208">
        <f>S399*H399</f>
        <v>0</v>
      </c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R399" s="209" t="s">
        <v>360</v>
      </c>
      <c r="AT399" s="209" t="s">
        <v>330</v>
      </c>
      <c r="AU399" s="209" t="s">
        <v>80</v>
      </c>
      <c r="AY399" s="17" t="s">
        <v>120</v>
      </c>
      <c r="BE399" s="210">
        <f>IF(N399="základní",J399,0)</f>
        <v>0</v>
      </c>
      <c r="BF399" s="210">
        <f>IF(N399="snížená",J399,0)</f>
        <v>0</v>
      </c>
      <c r="BG399" s="210">
        <f>IF(N399="zákl. přenesená",J399,0)</f>
        <v>0</v>
      </c>
      <c r="BH399" s="210">
        <f>IF(N399="sníž. přenesená",J399,0)</f>
        <v>0</v>
      </c>
      <c r="BI399" s="210">
        <f>IF(N399="nulová",J399,0)</f>
        <v>0</v>
      </c>
      <c r="BJ399" s="17" t="s">
        <v>78</v>
      </c>
      <c r="BK399" s="210">
        <f>ROUND(I399*H399,2)</f>
        <v>0</v>
      </c>
      <c r="BL399" s="17" t="s">
        <v>258</v>
      </c>
      <c r="BM399" s="209" t="s">
        <v>1001</v>
      </c>
    </row>
    <row r="400" s="2" customFormat="1">
      <c r="A400" s="38"/>
      <c r="B400" s="39"/>
      <c r="C400" s="40"/>
      <c r="D400" s="224" t="s">
        <v>192</v>
      </c>
      <c r="E400" s="40"/>
      <c r="F400" s="225" t="s">
        <v>1002</v>
      </c>
      <c r="G400" s="40"/>
      <c r="H400" s="40"/>
      <c r="I400" s="226"/>
      <c r="J400" s="40"/>
      <c r="K400" s="40"/>
      <c r="L400" s="44"/>
      <c r="M400" s="227"/>
      <c r="N400" s="228"/>
      <c r="O400" s="84"/>
      <c r="P400" s="84"/>
      <c r="Q400" s="84"/>
      <c r="R400" s="84"/>
      <c r="S400" s="84"/>
      <c r="T400" s="85"/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T400" s="17" t="s">
        <v>192</v>
      </c>
      <c r="AU400" s="17" t="s">
        <v>80</v>
      </c>
    </row>
    <row r="401" s="13" customFormat="1">
      <c r="A401" s="13"/>
      <c r="B401" s="229"/>
      <c r="C401" s="230"/>
      <c r="D401" s="231" t="s">
        <v>194</v>
      </c>
      <c r="E401" s="232" t="s">
        <v>19</v>
      </c>
      <c r="F401" s="233" t="s">
        <v>1003</v>
      </c>
      <c r="G401" s="230"/>
      <c r="H401" s="234">
        <v>20.199999999999999</v>
      </c>
      <c r="I401" s="235"/>
      <c r="J401" s="230"/>
      <c r="K401" s="230"/>
      <c r="L401" s="236"/>
      <c r="M401" s="237"/>
      <c r="N401" s="238"/>
      <c r="O401" s="238"/>
      <c r="P401" s="238"/>
      <c r="Q401" s="238"/>
      <c r="R401" s="238"/>
      <c r="S401" s="238"/>
      <c r="T401" s="239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0" t="s">
        <v>194</v>
      </c>
      <c r="AU401" s="240" t="s">
        <v>80</v>
      </c>
      <c r="AV401" s="13" t="s">
        <v>80</v>
      </c>
      <c r="AW401" s="13" t="s">
        <v>32</v>
      </c>
      <c r="AX401" s="13" t="s">
        <v>70</v>
      </c>
      <c r="AY401" s="240" t="s">
        <v>120</v>
      </c>
    </row>
    <row r="402" s="13" customFormat="1">
      <c r="A402" s="13"/>
      <c r="B402" s="229"/>
      <c r="C402" s="230"/>
      <c r="D402" s="231" t="s">
        <v>194</v>
      </c>
      <c r="E402" s="232" t="s">
        <v>19</v>
      </c>
      <c r="F402" s="233" t="s">
        <v>1004</v>
      </c>
      <c r="G402" s="230"/>
      <c r="H402" s="234">
        <v>17.399999999999999</v>
      </c>
      <c r="I402" s="235"/>
      <c r="J402" s="230"/>
      <c r="K402" s="230"/>
      <c r="L402" s="236"/>
      <c r="M402" s="237"/>
      <c r="N402" s="238"/>
      <c r="O402" s="238"/>
      <c r="P402" s="238"/>
      <c r="Q402" s="238"/>
      <c r="R402" s="238"/>
      <c r="S402" s="238"/>
      <c r="T402" s="239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0" t="s">
        <v>194</v>
      </c>
      <c r="AU402" s="240" t="s">
        <v>80</v>
      </c>
      <c r="AV402" s="13" t="s">
        <v>80</v>
      </c>
      <c r="AW402" s="13" t="s">
        <v>32</v>
      </c>
      <c r="AX402" s="13" t="s">
        <v>70</v>
      </c>
      <c r="AY402" s="240" t="s">
        <v>120</v>
      </c>
    </row>
    <row r="403" s="13" customFormat="1">
      <c r="A403" s="13"/>
      <c r="B403" s="229"/>
      <c r="C403" s="230"/>
      <c r="D403" s="231" t="s">
        <v>194</v>
      </c>
      <c r="E403" s="232" t="s">
        <v>19</v>
      </c>
      <c r="F403" s="233" t="s">
        <v>1005</v>
      </c>
      <c r="G403" s="230"/>
      <c r="H403" s="234">
        <v>18.300000000000001</v>
      </c>
      <c r="I403" s="235"/>
      <c r="J403" s="230"/>
      <c r="K403" s="230"/>
      <c r="L403" s="236"/>
      <c r="M403" s="237"/>
      <c r="N403" s="238"/>
      <c r="O403" s="238"/>
      <c r="P403" s="238"/>
      <c r="Q403" s="238"/>
      <c r="R403" s="238"/>
      <c r="S403" s="238"/>
      <c r="T403" s="239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0" t="s">
        <v>194</v>
      </c>
      <c r="AU403" s="240" t="s">
        <v>80</v>
      </c>
      <c r="AV403" s="13" t="s">
        <v>80</v>
      </c>
      <c r="AW403" s="13" t="s">
        <v>32</v>
      </c>
      <c r="AX403" s="13" t="s">
        <v>70</v>
      </c>
      <c r="AY403" s="240" t="s">
        <v>120</v>
      </c>
    </row>
    <row r="404" s="13" customFormat="1">
      <c r="A404" s="13"/>
      <c r="B404" s="229"/>
      <c r="C404" s="230"/>
      <c r="D404" s="231" t="s">
        <v>194</v>
      </c>
      <c r="E404" s="232" t="s">
        <v>19</v>
      </c>
      <c r="F404" s="233" t="s">
        <v>1006</v>
      </c>
      <c r="G404" s="230"/>
      <c r="H404" s="234">
        <v>58</v>
      </c>
      <c r="I404" s="235"/>
      <c r="J404" s="230"/>
      <c r="K404" s="230"/>
      <c r="L404" s="236"/>
      <c r="M404" s="237"/>
      <c r="N404" s="238"/>
      <c r="O404" s="238"/>
      <c r="P404" s="238"/>
      <c r="Q404" s="238"/>
      <c r="R404" s="238"/>
      <c r="S404" s="238"/>
      <c r="T404" s="239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0" t="s">
        <v>194</v>
      </c>
      <c r="AU404" s="240" t="s">
        <v>80</v>
      </c>
      <c r="AV404" s="13" t="s">
        <v>80</v>
      </c>
      <c r="AW404" s="13" t="s">
        <v>32</v>
      </c>
      <c r="AX404" s="13" t="s">
        <v>70</v>
      </c>
      <c r="AY404" s="240" t="s">
        <v>120</v>
      </c>
    </row>
    <row r="405" s="13" customFormat="1">
      <c r="A405" s="13"/>
      <c r="B405" s="229"/>
      <c r="C405" s="230"/>
      <c r="D405" s="231" t="s">
        <v>194</v>
      </c>
      <c r="E405" s="232" t="s">
        <v>19</v>
      </c>
      <c r="F405" s="233" t="s">
        <v>908</v>
      </c>
      <c r="G405" s="230"/>
      <c r="H405" s="234">
        <v>57.200000000000003</v>
      </c>
      <c r="I405" s="235"/>
      <c r="J405" s="230"/>
      <c r="K405" s="230"/>
      <c r="L405" s="236"/>
      <c r="M405" s="237"/>
      <c r="N405" s="238"/>
      <c r="O405" s="238"/>
      <c r="P405" s="238"/>
      <c r="Q405" s="238"/>
      <c r="R405" s="238"/>
      <c r="S405" s="238"/>
      <c r="T405" s="239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0" t="s">
        <v>194</v>
      </c>
      <c r="AU405" s="240" t="s">
        <v>80</v>
      </c>
      <c r="AV405" s="13" t="s">
        <v>80</v>
      </c>
      <c r="AW405" s="13" t="s">
        <v>32</v>
      </c>
      <c r="AX405" s="13" t="s">
        <v>70</v>
      </c>
      <c r="AY405" s="240" t="s">
        <v>120</v>
      </c>
    </row>
    <row r="406" s="14" customFormat="1">
      <c r="A406" s="14"/>
      <c r="B406" s="241"/>
      <c r="C406" s="242"/>
      <c r="D406" s="231" t="s">
        <v>194</v>
      </c>
      <c r="E406" s="243" t="s">
        <v>19</v>
      </c>
      <c r="F406" s="244" t="s">
        <v>278</v>
      </c>
      <c r="G406" s="242"/>
      <c r="H406" s="245">
        <v>171.09999999999999</v>
      </c>
      <c r="I406" s="246"/>
      <c r="J406" s="242"/>
      <c r="K406" s="242"/>
      <c r="L406" s="247"/>
      <c r="M406" s="248"/>
      <c r="N406" s="249"/>
      <c r="O406" s="249"/>
      <c r="P406" s="249"/>
      <c r="Q406" s="249"/>
      <c r="R406" s="249"/>
      <c r="S406" s="249"/>
      <c r="T406" s="250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1" t="s">
        <v>194</v>
      </c>
      <c r="AU406" s="251" t="s">
        <v>80</v>
      </c>
      <c r="AV406" s="14" t="s">
        <v>119</v>
      </c>
      <c r="AW406" s="14" t="s">
        <v>32</v>
      </c>
      <c r="AX406" s="14" t="s">
        <v>78</v>
      </c>
      <c r="AY406" s="251" t="s">
        <v>120</v>
      </c>
    </row>
    <row r="407" s="2" customFormat="1" ht="16.5" customHeight="1">
      <c r="A407" s="38"/>
      <c r="B407" s="39"/>
      <c r="C407" s="252" t="s">
        <v>1007</v>
      </c>
      <c r="D407" s="252" t="s">
        <v>330</v>
      </c>
      <c r="E407" s="253" t="s">
        <v>1008</v>
      </c>
      <c r="F407" s="254" t="s">
        <v>1009</v>
      </c>
      <c r="G407" s="255" t="s">
        <v>529</v>
      </c>
      <c r="H407" s="256">
        <v>1.5600000000000001</v>
      </c>
      <c r="I407" s="257"/>
      <c r="J407" s="258">
        <f>ROUND(I407*H407,2)</f>
        <v>0</v>
      </c>
      <c r="K407" s="259"/>
      <c r="L407" s="260"/>
      <c r="M407" s="261" t="s">
        <v>19</v>
      </c>
      <c r="N407" s="262" t="s">
        <v>41</v>
      </c>
      <c r="O407" s="84"/>
      <c r="P407" s="207">
        <f>O407*H407</f>
        <v>0</v>
      </c>
      <c r="Q407" s="207">
        <v>0.010359999999999999</v>
      </c>
      <c r="R407" s="207">
        <f>Q407*H407</f>
        <v>0.016161599999999998</v>
      </c>
      <c r="S407" s="207">
        <v>0</v>
      </c>
      <c r="T407" s="208">
        <f>S407*H407</f>
        <v>0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209" t="s">
        <v>360</v>
      </c>
      <c r="AT407" s="209" t="s">
        <v>330</v>
      </c>
      <c r="AU407" s="209" t="s">
        <v>80</v>
      </c>
      <c r="AY407" s="17" t="s">
        <v>120</v>
      </c>
      <c r="BE407" s="210">
        <f>IF(N407="základní",J407,0)</f>
        <v>0</v>
      </c>
      <c r="BF407" s="210">
        <f>IF(N407="snížená",J407,0)</f>
        <v>0</v>
      </c>
      <c r="BG407" s="210">
        <f>IF(N407="zákl. přenesená",J407,0)</f>
        <v>0</v>
      </c>
      <c r="BH407" s="210">
        <f>IF(N407="sníž. přenesená",J407,0)</f>
        <v>0</v>
      </c>
      <c r="BI407" s="210">
        <f>IF(N407="nulová",J407,0)</f>
        <v>0</v>
      </c>
      <c r="BJ407" s="17" t="s">
        <v>78</v>
      </c>
      <c r="BK407" s="210">
        <f>ROUND(I407*H407,2)</f>
        <v>0</v>
      </c>
      <c r="BL407" s="17" t="s">
        <v>258</v>
      </c>
      <c r="BM407" s="209" t="s">
        <v>1010</v>
      </c>
    </row>
    <row r="408" s="2" customFormat="1">
      <c r="A408" s="38"/>
      <c r="B408" s="39"/>
      <c r="C408" s="40"/>
      <c r="D408" s="224" t="s">
        <v>192</v>
      </c>
      <c r="E408" s="40"/>
      <c r="F408" s="225" t="s">
        <v>1011</v>
      </c>
      <c r="G408" s="40"/>
      <c r="H408" s="40"/>
      <c r="I408" s="226"/>
      <c r="J408" s="40"/>
      <c r="K408" s="40"/>
      <c r="L408" s="44"/>
      <c r="M408" s="227"/>
      <c r="N408" s="228"/>
      <c r="O408" s="84"/>
      <c r="P408" s="84"/>
      <c r="Q408" s="84"/>
      <c r="R408" s="84"/>
      <c r="S408" s="84"/>
      <c r="T408" s="85"/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T408" s="17" t="s">
        <v>192</v>
      </c>
      <c r="AU408" s="17" t="s">
        <v>80</v>
      </c>
    </row>
    <row r="409" s="13" customFormat="1">
      <c r="A409" s="13"/>
      <c r="B409" s="229"/>
      <c r="C409" s="230"/>
      <c r="D409" s="231" t="s">
        <v>194</v>
      </c>
      <c r="E409" s="232" t="s">
        <v>19</v>
      </c>
      <c r="F409" s="233" t="s">
        <v>1012</v>
      </c>
      <c r="G409" s="230"/>
      <c r="H409" s="234">
        <v>1.5600000000000001</v>
      </c>
      <c r="I409" s="235"/>
      <c r="J409" s="230"/>
      <c r="K409" s="230"/>
      <c r="L409" s="236"/>
      <c r="M409" s="237"/>
      <c r="N409" s="238"/>
      <c r="O409" s="238"/>
      <c r="P409" s="238"/>
      <c r="Q409" s="238"/>
      <c r="R409" s="238"/>
      <c r="S409" s="238"/>
      <c r="T409" s="239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0" t="s">
        <v>194</v>
      </c>
      <c r="AU409" s="240" t="s">
        <v>80</v>
      </c>
      <c r="AV409" s="13" t="s">
        <v>80</v>
      </c>
      <c r="AW409" s="13" t="s">
        <v>32</v>
      </c>
      <c r="AX409" s="13" t="s">
        <v>78</v>
      </c>
      <c r="AY409" s="240" t="s">
        <v>120</v>
      </c>
    </row>
    <row r="410" s="2" customFormat="1" ht="24.15" customHeight="1">
      <c r="A410" s="38"/>
      <c r="B410" s="39"/>
      <c r="C410" s="197" t="s">
        <v>1013</v>
      </c>
      <c r="D410" s="197" t="s">
        <v>121</v>
      </c>
      <c r="E410" s="198" t="s">
        <v>1014</v>
      </c>
      <c r="F410" s="199" t="s">
        <v>1015</v>
      </c>
      <c r="G410" s="200" t="s">
        <v>314</v>
      </c>
      <c r="H410" s="201">
        <v>2.1899999999999999</v>
      </c>
      <c r="I410" s="202"/>
      <c r="J410" s="203">
        <f>ROUND(I410*H410,2)</f>
        <v>0</v>
      </c>
      <c r="K410" s="204"/>
      <c r="L410" s="44"/>
      <c r="M410" s="205" t="s">
        <v>19</v>
      </c>
      <c r="N410" s="206" t="s">
        <v>41</v>
      </c>
      <c r="O410" s="84"/>
      <c r="P410" s="207">
        <f>O410*H410</f>
        <v>0</v>
      </c>
      <c r="Q410" s="207">
        <v>0</v>
      </c>
      <c r="R410" s="207">
        <f>Q410*H410</f>
        <v>0</v>
      </c>
      <c r="S410" s="207">
        <v>0</v>
      </c>
      <c r="T410" s="208">
        <f>S410*H410</f>
        <v>0</v>
      </c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R410" s="209" t="s">
        <v>258</v>
      </c>
      <c r="AT410" s="209" t="s">
        <v>121</v>
      </c>
      <c r="AU410" s="209" t="s">
        <v>80</v>
      </c>
      <c r="AY410" s="17" t="s">
        <v>120</v>
      </c>
      <c r="BE410" s="210">
        <f>IF(N410="základní",J410,0)</f>
        <v>0</v>
      </c>
      <c r="BF410" s="210">
        <f>IF(N410="snížená",J410,0)</f>
        <v>0</v>
      </c>
      <c r="BG410" s="210">
        <f>IF(N410="zákl. přenesená",J410,0)</f>
        <v>0</v>
      </c>
      <c r="BH410" s="210">
        <f>IF(N410="sníž. přenesená",J410,0)</f>
        <v>0</v>
      </c>
      <c r="BI410" s="210">
        <f>IF(N410="nulová",J410,0)</f>
        <v>0</v>
      </c>
      <c r="BJ410" s="17" t="s">
        <v>78</v>
      </c>
      <c r="BK410" s="210">
        <f>ROUND(I410*H410,2)</f>
        <v>0</v>
      </c>
      <c r="BL410" s="17" t="s">
        <v>258</v>
      </c>
      <c r="BM410" s="209" t="s">
        <v>1016</v>
      </c>
    </row>
    <row r="411" s="2" customFormat="1">
      <c r="A411" s="38"/>
      <c r="B411" s="39"/>
      <c r="C411" s="40"/>
      <c r="D411" s="224" t="s">
        <v>192</v>
      </c>
      <c r="E411" s="40"/>
      <c r="F411" s="225" t="s">
        <v>1017</v>
      </c>
      <c r="G411" s="40"/>
      <c r="H411" s="40"/>
      <c r="I411" s="226"/>
      <c r="J411" s="40"/>
      <c r="K411" s="40"/>
      <c r="L411" s="44"/>
      <c r="M411" s="227"/>
      <c r="N411" s="228"/>
      <c r="O411" s="84"/>
      <c r="P411" s="84"/>
      <c r="Q411" s="84"/>
      <c r="R411" s="84"/>
      <c r="S411" s="84"/>
      <c r="T411" s="85"/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T411" s="17" t="s">
        <v>192</v>
      </c>
      <c r="AU411" s="17" t="s">
        <v>80</v>
      </c>
    </row>
    <row r="412" s="2" customFormat="1" ht="16.5" customHeight="1">
      <c r="A412" s="38"/>
      <c r="B412" s="39"/>
      <c r="C412" s="197" t="s">
        <v>1018</v>
      </c>
      <c r="D412" s="197" t="s">
        <v>121</v>
      </c>
      <c r="E412" s="198" t="s">
        <v>1019</v>
      </c>
      <c r="F412" s="199" t="s">
        <v>1020</v>
      </c>
      <c r="G412" s="200" t="s">
        <v>333</v>
      </c>
      <c r="H412" s="201">
        <v>1436.1590000000001</v>
      </c>
      <c r="I412" s="202"/>
      <c r="J412" s="203">
        <f>ROUND(I412*H412,2)</f>
        <v>0</v>
      </c>
      <c r="K412" s="204"/>
      <c r="L412" s="44"/>
      <c r="M412" s="205" t="s">
        <v>19</v>
      </c>
      <c r="N412" s="206" t="s">
        <v>41</v>
      </c>
      <c r="O412" s="84"/>
      <c r="P412" s="207">
        <f>O412*H412</f>
        <v>0</v>
      </c>
      <c r="Q412" s="207">
        <v>0</v>
      </c>
      <c r="R412" s="207">
        <f>Q412*H412</f>
        <v>0</v>
      </c>
      <c r="S412" s="207">
        <v>0</v>
      </c>
      <c r="T412" s="208">
        <f>S412*H412</f>
        <v>0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209" t="s">
        <v>258</v>
      </c>
      <c r="AT412" s="209" t="s">
        <v>121</v>
      </c>
      <c r="AU412" s="209" t="s">
        <v>80</v>
      </c>
      <c r="AY412" s="17" t="s">
        <v>120</v>
      </c>
      <c r="BE412" s="210">
        <f>IF(N412="základní",J412,0)</f>
        <v>0</v>
      </c>
      <c r="BF412" s="210">
        <f>IF(N412="snížená",J412,0)</f>
        <v>0</v>
      </c>
      <c r="BG412" s="210">
        <f>IF(N412="zákl. přenesená",J412,0)</f>
        <v>0</v>
      </c>
      <c r="BH412" s="210">
        <f>IF(N412="sníž. přenesená",J412,0)</f>
        <v>0</v>
      </c>
      <c r="BI412" s="210">
        <f>IF(N412="nulová",J412,0)</f>
        <v>0</v>
      </c>
      <c r="BJ412" s="17" t="s">
        <v>78</v>
      </c>
      <c r="BK412" s="210">
        <f>ROUND(I412*H412,2)</f>
        <v>0</v>
      </c>
      <c r="BL412" s="17" t="s">
        <v>258</v>
      </c>
      <c r="BM412" s="209" t="s">
        <v>1021</v>
      </c>
    </row>
    <row r="413" s="13" customFormat="1">
      <c r="A413" s="13"/>
      <c r="B413" s="229"/>
      <c r="C413" s="230"/>
      <c r="D413" s="231" t="s">
        <v>194</v>
      </c>
      <c r="E413" s="232" t="s">
        <v>19</v>
      </c>
      <c r="F413" s="233" t="s">
        <v>1022</v>
      </c>
      <c r="G413" s="230"/>
      <c r="H413" s="234">
        <v>1436.1590000000001</v>
      </c>
      <c r="I413" s="235"/>
      <c r="J413" s="230"/>
      <c r="K413" s="230"/>
      <c r="L413" s="236"/>
      <c r="M413" s="266"/>
      <c r="N413" s="267"/>
      <c r="O413" s="267"/>
      <c r="P413" s="267"/>
      <c r="Q413" s="267"/>
      <c r="R413" s="267"/>
      <c r="S413" s="267"/>
      <c r="T413" s="268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0" t="s">
        <v>194</v>
      </c>
      <c r="AU413" s="240" t="s">
        <v>80</v>
      </c>
      <c r="AV413" s="13" t="s">
        <v>80</v>
      </c>
      <c r="AW413" s="13" t="s">
        <v>32</v>
      </c>
      <c r="AX413" s="13" t="s">
        <v>78</v>
      </c>
      <c r="AY413" s="240" t="s">
        <v>120</v>
      </c>
    </row>
    <row r="414" s="2" customFormat="1" ht="6.96" customHeight="1">
      <c r="A414" s="38"/>
      <c r="B414" s="59"/>
      <c r="C414" s="60"/>
      <c r="D414" s="60"/>
      <c r="E414" s="60"/>
      <c r="F414" s="60"/>
      <c r="G414" s="60"/>
      <c r="H414" s="60"/>
      <c r="I414" s="60"/>
      <c r="J414" s="60"/>
      <c r="K414" s="60"/>
      <c r="L414" s="44"/>
      <c r="M414" s="38"/>
      <c r="O414" s="38"/>
      <c r="P414" s="38"/>
      <c r="Q414" s="38"/>
      <c r="R414" s="38"/>
      <c r="S414" s="38"/>
      <c r="T414" s="38"/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</row>
  </sheetData>
  <sheetProtection sheet="1" autoFilter="0" formatColumns="0" formatRows="0" objects="1" scenarios="1" spinCount="100000" saltValue="KeKjdLx9my35cSKM1vcReI7Zme+GuvTHZ/oNmEgPBphiuOYCnojRJq4cdRb8wg2UNKMbWYSC0bSbqHlyVZQCYg==" hashValue="HGda0AMcGvBbSvwZhkJWmbFpUoYNuY76WSXqPB7ir81tJnfKsVPTNEaBtlG3Fm28GHra8q8zleODsHjp+Amw3g==" algorithmName="SHA-512" password="CC35"/>
  <autoFilter ref="C88:K413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3" r:id="rId1" display="https://podminky.urs.cz/item/CS_URS_2021_02/115001106"/>
    <hyperlink ref="F96" r:id="rId2" display="https://podminky.urs.cz/item/CS_URS_2021_02/115101201"/>
    <hyperlink ref="F99" r:id="rId3" display="https://podminky.urs.cz/item/CS_URS_2021_02/115101301"/>
    <hyperlink ref="F102" r:id="rId4" display="https://podminky.urs.cz/item/CS_URS_2021_02/122251103"/>
    <hyperlink ref="F105" r:id="rId5" display="https://podminky.urs.cz/item/CS_URS_2021_02/124253100"/>
    <hyperlink ref="F108" r:id="rId6" display="https://podminky.urs.cz/item/CS_URS_2021_02/124453100"/>
    <hyperlink ref="F111" r:id="rId7" display="https://podminky.urs.cz/item/CS_URS_2021_02/132251101"/>
    <hyperlink ref="F114" r:id="rId8" display="https://podminky.urs.cz/item/CS_URS_2021_02/132451101"/>
    <hyperlink ref="F117" r:id="rId9" display="https://podminky.urs.cz/item/CS_URS_2021_02/162751117"/>
    <hyperlink ref="F120" r:id="rId10" display="https://podminky.urs.cz/item/CS_URS_2021_02/162751119"/>
    <hyperlink ref="F123" r:id="rId11" display="https://podminky.urs.cz/item/CS_URS_2021_02/162751137"/>
    <hyperlink ref="F126" r:id="rId12" display="https://podminky.urs.cz/item/CS_URS_2021_02/162751139"/>
    <hyperlink ref="F129" r:id="rId13" display="https://podminky.urs.cz/item/CS_URS_2021_02/171201201"/>
    <hyperlink ref="F132" r:id="rId14" display="https://podminky.urs.cz/item/CS_URS_2021_02/171201231"/>
    <hyperlink ref="F135" r:id="rId15" display="https://podminky.urs.cz/item/CS_URS_2021_02/181951112"/>
    <hyperlink ref="F138" r:id="rId16" display="https://podminky.urs.cz/item/CS_URS_2021_02/182151111"/>
    <hyperlink ref="F142" r:id="rId17" display="https://podminky.urs.cz/item/CS_URS_2021_02/273321311"/>
    <hyperlink ref="F149" r:id="rId18" display="https://podminky.urs.cz/item/CS_URS_2021_02/273321511"/>
    <hyperlink ref="F152" r:id="rId19" display="https://podminky.urs.cz/item/CS_URS_2021_02/273351121"/>
    <hyperlink ref="F159" r:id="rId20" display="https://podminky.urs.cz/item/CS_URS_2021_02/273351122"/>
    <hyperlink ref="F166" r:id="rId21" display="https://podminky.urs.cz/item/CS_URS_2021_02/273362021"/>
    <hyperlink ref="F174" r:id="rId22" display="https://podminky.urs.cz/item/CS_URS_2021_02/317321017"/>
    <hyperlink ref="F180" r:id="rId23" display="https://podminky.urs.cz/item/CS_URS_2021_02/317351105"/>
    <hyperlink ref="F186" r:id="rId24" display="https://podminky.urs.cz/item/CS_URS_2021_02/317351106"/>
    <hyperlink ref="F192" r:id="rId25" display="https://podminky.urs.cz/item/CS_URS_2021_02/317361016"/>
    <hyperlink ref="F198" r:id="rId26" display="https://podminky.urs.cz/item/CS_URS_2021_02/321213345"/>
    <hyperlink ref="F205" r:id="rId27" display="https://podminky.urs.cz/item/CS_URS_2021_02/321321116"/>
    <hyperlink ref="F214" r:id="rId28" display="https://podminky.urs.cz/item/CS_URS_2021_02/321351010"/>
    <hyperlink ref="F221" r:id="rId29" display="https://podminky.urs.cz/item/CS_URS_2021_02/321351020"/>
    <hyperlink ref="F224" r:id="rId30" display="https://podminky.urs.cz/item/CS_URS_2021_02/321351030"/>
    <hyperlink ref="F227" r:id="rId31" display="https://podminky.urs.cz/item/CS_URS_2021_02/321352010"/>
    <hyperlink ref="F234" r:id="rId32" display="https://podminky.urs.cz/item/CS_URS_2021_02/321352020"/>
    <hyperlink ref="F237" r:id="rId33" display="https://podminky.urs.cz/item/CS_URS_2021_02/321352030"/>
    <hyperlink ref="F240" r:id="rId34" display="https://podminky.urs.cz/item/CS_URS_2021_02/321366111"/>
    <hyperlink ref="F247" r:id="rId35" display="https://podminky.urs.cz/item/CS_URS_2021_02/321368211"/>
    <hyperlink ref="F255" r:id="rId36" display="https://podminky.urs.cz/item/CS_URS_2021_02/451317113"/>
    <hyperlink ref="F258" r:id="rId37" display="https://podminky.urs.cz/item/CS_URS_2021_02/451317114"/>
    <hyperlink ref="F261" r:id="rId38" display="https://podminky.urs.cz/item/CS_URS_2021_02/452218142"/>
    <hyperlink ref="F264" r:id="rId39" display="https://podminky.urs.cz/item/CS_URS_2021_02/452318510"/>
    <hyperlink ref="F267" r:id="rId40" display="https://podminky.urs.cz/item/CS_URS_2021_02/457532111"/>
    <hyperlink ref="F270" r:id="rId41" display="https://podminky.urs.cz/item/CS_URS_2021_02/462451114"/>
    <hyperlink ref="F273" r:id="rId42" display="https://podminky.urs.cz/item/CS_URS_2021_02/462513161"/>
    <hyperlink ref="F278" r:id="rId43" display="https://podminky.urs.cz/item/CS_URS_2021_02/462513169"/>
    <hyperlink ref="F283" r:id="rId44" display="https://podminky.urs.cz/item/CS_URS_2021_02/463212111"/>
    <hyperlink ref="F286" r:id="rId45" display="https://podminky.urs.cz/item/CS_URS_2021_02/465513227"/>
    <hyperlink ref="F290" r:id="rId46" display="https://podminky.urs.cz/item/CS_URS_2021_02/55243808"/>
    <hyperlink ref="F293" r:id="rId47" display="https://podminky.urs.cz/item/CS_URS_2021_02/59383450"/>
    <hyperlink ref="F296" r:id="rId48" display="https://podminky.urs.cz/item/CS_URS_2021_02/899623171"/>
    <hyperlink ref="F299" r:id="rId49" display="https://podminky.urs.cz/item/CS_URS_2021_02/899643111"/>
    <hyperlink ref="F302" r:id="rId50" display="https://podminky.urs.cz/item/CS_URS_2021_02/28654292"/>
    <hyperlink ref="F306" r:id="rId51" display="https://podminky.urs.cz/item/CS_URS_2021_02/934956123"/>
    <hyperlink ref="F309" r:id="rId52" display="https://podminky.urs.cz/item/CS_URS_2021_02/939941112"/>
    <hyperlink ref="F312" r:id="rId53" display="https://podminky.urs.cz/item/CS_URS_2021_02/939941113"/>
    <hyperlink ref="F321" r:id="rId54" display="https://podminky.urs.cz/item/CS_URS_2021_02/953241211"/>
    <hyperlink ref="F324" r:id="rId55" display="https://podminky.urs.cz/item/CS_URS_2021_02/54879292"/>
    <hyperlink ref="F326" r:id="rId56" display="https://podminky.urs.cz/item/CS_URS_2021_02/977151113"/>
    <hyperlink ref="F334" r:id="rId57" display="https://podminky.urs.cz/item/CS_URS_2021_02/998321011"/>
    <hyperlink ref="F338" r:id="rId58" display="https://podminky.urs.cz/item/CS_URS_2021_02/767161119"/>
    <hyperlink ref="F345" r:id="rId59" display="https://podminky.urs.cz/item/CS_URS_2021_02/767161132"/>
    <hyperlink ref="F348" r:id="rId60" display="https://podminky.urs.cz/item/CS_URS_2021_02/767995113"/>
    <hyperlink ref="F352" r:id="rId61" display="https://podminky.urs.cz/item/CS_URS_2021_02/767995114"/>
    <hyperlink ref="F358" r:id="rId62" display="https://podminky.urs.cz/item/CS_URS_2021_02/767995115"/>
    <hyperlink ref="F365" r:id="rId63" display="https://podminky.urs.cz/item/CS_URS_2021_02/767995117"/>
    <hyperlink ref="F368" r:id="rId64" display="https://podminky.urs.cz/item/CS_URS_2021_02/14550240"/>
    <hyperlink ref="F371" r:id="rId65" display="https://podminky.urs.cz/item/CS_URS_2021_02/13011045"/>
    <hyperlink ref="F374" r:id="rId66" display="https://podminky.urs.cz/item/CS_URS_2021_02/13010210"/>
    <hyperlink ref="F377" r:id="rId67" display="https://podminky.urs.cz/item/CS_URS_2021_02/13010208"/>
    <hyperlink ref="F380" r:id="rId68" display="https://podminky.urs.cz/item/CS_URS_2021_02/13010752"/>
    <hyperlink ref="F383" r:id="rId69" display="https://podminky.urs.cz/item/CS_URS_2021_02/55347016"/>
    <hyperlink ref="F386" r:id="rId70" display="https://podminky.urs.cz/item/CS_URS_2021_02/55347051"/>
    <hyperlink ref="F389" r:id="rId71" display="https://podminky.urs.cz/item/CS_URS_2021_02/13010916"/>
    <hyperlink ref="F392" r:id="rId72" display="https://podminky.urs.cz/item/CS_URS_2021_02/13010508"/>
    <hyperlink ref="F397" r:id="rId73" display="https://podminky.urs.cz/item/CS_URS_2021_02/13011066"/>
    <hyperlink ref="F400" r:id="rId74" display="https://podminky.urs.cz/item/CS_URS_2021_02/55283904"/>
    <hyperlink ref="F408" r:id="rId75" display="https://podminky.urs.cz/item/CS_URS_2021_02/14011062"/>
    <hyperlink ref="F411" r:id="rId76" display="https://podminky.urs.cz/item/CS_URS_2021_02/998767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7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80</v>
      </c>
    </row>
    <row r="4" s="1" customFormat="1" ht="24.96" customHeight="1">
      <c r="B4" s="20"/>
      <c r="D4" s="130" t="s">
        <v>96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Rybník R2 s cestou C27 na hráz v k.ú. Třebihošť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97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1023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20. 9. 2021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28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33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28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34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36</v>
      </c>
      <c r="E30" s="38"/>
      <c r="F30" s="38"/>
      <c r="G30" s="38"/>
      <c r="H30" s="38"/>
      <c r="I30" s="38"/>
      <c r="J30" s="144">
        <f>ROUND(J83,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38</v>
      </c>
      <c r="G32" s="38"/>
      <c r="H32" s="38"/>
      <c r="I32" s="145" t="s">
        <v>37</v>
      </c>
      <c r="J32" s="145" t="s">
        <v>39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40</v>
      </c>
      <c r="E33" s="132" t="s">
        <v>41</v>
      </c>
      <c r="F33" s="147">
        <f>ROUND((SUM(BE83:BE141)),  2)</f>
        <v>0</v>
      </c>
      <c r="G33" s="38"/>
      <c r="H33" s="38"/>
      <c r="I33" s="148">
        <v>0.20999999999999999</v>
      </c>
      <c r="J33" s="147">
        <f>ROUND(((SUM(BE83:BE141))*I33),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42</v>
      </c>
      <c r="F34" s="147">
        <f>ROUND((SUM(BF83:BF141)),  2)</f>
        <v>0</v>
      </c>
      <c r="G34" s="38"/>
      <c r="H34" s="38"/>
      <c r="I34" s="148">
        <v>0.14999999999999999</v>
      </c>
      <c r="J34" s="147">
        <f>ROUND(((SUM(BF83:BF141))*I34),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43</v>
      </c>
      <c r="F35" s="147">
        <f>ROUND((SUM(BG83:BG141)),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44</v>
      </c>
      <c r="F36" s="147">
        <f>ROUND((SUM(BH83:BH141)),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45</v>
      </c>
      <c r="F37" s="147">
        <f>ROUND((SUM(BI83:BI141)),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46</v>
      </c>
      <c r="E39" s="151"/>
      <c r="F39" s="151"/>
      <c r="G39" s="152" t="s">
        <v>47</v>
      </c>
      <c r="H39" s="153" t="s">
        <v>48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99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Rybník R2 s cestou C27 na hráz v k.ú. Třebihošť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97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SO-01_5 - Záchytná zdrž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Třebihošť</v>
      </c>
      <c r="G52" s="40"/>
      <c r="H52" s="40"/>
      <c r="I52" s="32" t="s">
        <v>23</v>
      </c>
      <c r="J52" s="72" t="str">
        <f>IF(J12="","",J12)</f>
        <v>20. 9. 2021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33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100</v>
      </c>
      <c r="D57" s="162"/>
      <c r="E57" s="162"/>
      <c r="F57" s="162"/>
      <c r="G57" s="162"/>
      <c r="H57" s="162"/>
      <c r="I57" s="162"/>
      <c r="J57" s="163" t="s">
        <v>101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68</v>
      </c>
      <c r="D59" s="40"/>
      <c r="E59" s="40"/>
      <c r="F59" s="40"/>
      <c r="G59" s="40"/>
      <c r="H59" s="40"/>
      <c r="I59" s="40"/>
      <c r="J59" s="102">
        <f>J83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102</v>
      </c>
    </row>
    <row r="60" s="9" customFormat="1" ht="24.96" customHeight="1">
      <c r="A60" s="9"/>
      <c r="B60" s="165"/>
      <c r="C60" s="166"/>
      <c r="D60" s="167" t="s">
        <v>182</v>
      </c>
      <c r="E60" s="168"/>
      <c r="F60" s="168"/>
      <c r="G60" s="168"/>
      <c r="H60" s="168"/>
      <c r="I60" s="168"/>
      <c r="J60" s="169">
        <f>J84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16"/>
      <c r="C61" s="217"/>
      <c r="D61" s="218" t="s">
        <v>183</v>
      </c>
      <c r="E61" s="219"/>
      <c r="F61" s="219"/>
      <c r="G61" s="219"/>
      <c r="H61" s="219"/>
      <c r="I61" s="219"/>
      <c r="J61" s="220">
        <f>J85</f>
        <v>0</v>
      </c>
      <c r="K61" s="217"/>
      <c r="L61" s="221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16"/>
      <c r="C62" s="217"/>
      <c r="D62" s="218" t="s">
        <v>374</v>
      </c>
      <c r="E62" s="219"/>
      <c r="F62" s="219"/>
      <c r="G62" s="219"/>
      <c r="H62" s="219"/>
      <c r="I62" s="219"/>
      <c r="J62" s="220">
        <f>J127</f>
        <v>0</v>
      </c>
      <c r="K62" s="217"/>
      <c r="L62" s="221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16"/>
      <c r="C63" s="217"/>
      <c r="D63" s="218" t="s">
        <v>184</v>
      </c>
      <c r="E63" s="219"/>
      <c r="F63" s="219"/>
      <c r="G63" s="219"/>
      <c r="H63" s="219"/>
      <c r="I63" s="219"/>
      <c r="J63" s="220">
        <f>J139</f>
        <v>0</v>
      </c>
      <c r="K63" s="217"/>
      <c r="L63" s="221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3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104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160" t="str">
        <f>E7</f>
        <v>Rybník R2 s cestou C27 na hráz v k.ú. Třebihošť</v>
      </c>
      <c r="F73" s="32"/>
      <c r="G73" s="32"/>
      <c r="H73" s="32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97</v>
      </c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69" t="str">
        <f>E9</f>
        <v>SO-01_5 - Záchytná zdrž</v>
      </c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21</v>
      </c>
      <c r="D77" s="40"/>
      <c r="E77" s="40"/>
      <c r="F77" s="27" t="str">
        <f>F12</f>
        <v>Třebihošť</v>
      </c>
      <c r="G77" s="40"/>
      <c r="H77" s="40"/>
      <c r="I77" s="32" t="s">
        <v>23</v>
      </c>
      <c r="J77" s="72" t="str">
        <f>IF(J12="","",J12)</f>
        <v>20. 9. 2021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25</v>
      </c>
      <c r="D79" s="40"/>
      <c r="E79" s="40"/>
      <c r="F79" s="27" t="str">
        <f>E15</f>
        <v xml:space="preserve"> </v>
      </c>
      <c r="G79" s="40"/>
      <c r="H79" s="40"/>
      <c r="I79" s="32" t="s">
        <v>31</v>
      </c>
      <c r="J79" s="36" t="str">
        <f>E21</f>
        <v xml:space="preserve"> 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29</v>
      </c>
      <c r="D80" s="40"/>
      <c r="E80" s="40"/>
      <c r="F80" s="27" t="str">
        <f>IF(E18="","",E18)</f>
        <v>Vyplň údaj</v>
      </c>
      <c r="G80" s="40"/>
      <c r="H80" s="40"/>
      <c r="I80" s="32" t="s">
        <v>33</v>
      </c>
      <c r="J80" s="36" t="str">
        <f>E24</f>
        <v xml:space="preserve"> 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0.32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10" customFormat="1" ht="29.28" customHeight="1">
      <c r="A82" s="171"/>
      <c r="B82" s="172"/>
      <c r="C82" s="173" t="s">
        <v>105</v>
      </c>
      <c r="D82" s="174" t="s">
        <v>55</v>
      </c>
      <c r="E82" s="174" t="s">
        <v>51</v>
      </c>
      <c r="F82" s="174" t="s">
        <v>52</v>
      </c>
      <c r="G82" s="174" t="s">
        <v>106</v>
      </c>
      <c r="H82" s="174" t="s">
        <v>107</v>
      </c>
      <c r="I82" s="174" t="s">
        <v>108</v>
      </c>
      <c r="J82" s="175" t="s">
        <v>101</v>
      </c>
      <c r="K82" s="176" t="s">
        <v>109</v>
      </c>
      <c r="L82" s="177"/>
      <c r="M82" s="92" t="s">
        <v>19</v>
      </c>
      <c r="N82" s="93" t="s">
        <v>40</v>
      </c>
      <c r="O82" s="93" t="s">
        <v>110</v>
      </c>
      <c r="P82" s="93" t="s">
        <v>111</v>
      </c>
      <c r="Q82" s="93" t="s">
        <v>112</v>
      </c>
      <c r="R82" s="93" t="s">
        <v>113</v>
      </c>
      <c r="S82" s="93" t="s">
        <v>114</v>
      </c>
      <c r="T82" s="94" t="s">
        <v>115</v>
      </c>
      <c r="U82" s="171"/>
      <c r="V82" s="171"/>
      <c r="W82" s="171"/>
      <c r="X82" s="171"/>
      <c r="Y82" s="171"/>
      <c r="Z82" s="171"/>
      <c r="AA82" s="171"/>
      <c r="AB82" s="171"/>
      <c r="AC82" s="171"/>
      <c r="AD82" s="171"/>
      <c r="AE82" s="171"/>
    </row>
    <row r="83" s="2" customFormat="1" ht="22.8" customHeight="1">
      <c r="A83" s="38"/>
      <c r="B83" s="39"/>
      <c r="C83" s="99" t="s">
        <v>116</v>
      </c>
      <c r="D83" s="40"/>
      <c r="E83" s="40"/>
      <c r="F83" s="40"/>
      <c r="G83" s="40"/>
      <c r="H83" s="40"/>
      <c r="I83" s="40"/>
      <c r="J83" s="178">
        <f>BK83</f>
        <v>0</v>
      </c>
      <c r="K83" s="40"/>
      <c r="L83" s="44"/>
      <c r="M83" s="95"/>
      <c r="N83" s="179"/>
      <c r="O83" s="96"/>
      <c r="P83" s="180">
        <f>P84</f>
        <v>0</v>
      </c>
      <c r="Q83" s="96"/>
      <c r="R83" s="180">
        <f>R84</f>
        <v>481.87878900000004</v>
      </c>
      <c r="S83" s="96"/>
      <c r="T83" s="181">
        <f>T84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T83" s="17" t="s">
        <v>69</v>
      </c>
      <c r="AU83" s="17" t="s">
        <v>102</v>
      </c>
      <c r="BK83" s="182">
        <f>BK84</f>
        <v>0</v>
      </c>
    </row>
    <row r="84" s="11" customFormat="1" ht="25.92" customHeight="1">
      <c r="A84" s="11"/>
      <c r="B84" s="183"/>
      <c r="C84" s="184"/>
      <c r="D84" s="185" t="s">
        <v>69</v>
      </c>
      <c r="E84" s="186" t="s">
        <v>185</v>
      </c>
      <c r="F84" s="186" t="s">
        <v>186</v>
      </c>
      <c r="G84" s="184"/>
      <c r="H84" s="184"/>
      <c r="I84" s="187"/>
      <c r="J84" s="188">
        <f>BK84</f>
        <v>0</v>
      </c>
      <c r="K84" s="184"/>
      <c r="L84" s="189"/>
      <c r="M84" s="190"/>
      <c r="N84" s="191"/>
      <c r="O84" s="191"/>
      <c r="P84" s="192">
        <f>P85+P127+P139</f>
        <v>0</v>
      </c>
      <c r="Q84" s="191"/>
      <c r="R84" s="192">
        <f>R85+R127+R139</f>
        <v>481.87878900000004</v>
      </c>
      <c r="S84" s="191"/>
      <c r="T84" s="193">
        <f>T85+T127+T139</f>
        <v>0</v>
      </c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R84" s="194" t="s">
        <v>78</v>
      </c>
      <c r="AT84" s="195" t="s">
        <v>69</v>
      </c>
      <c r="AU84" s="195" t="s">
        <v>70</v>
      </c>
      <c r="AY84" s="194" t="s">
        <v>120</v>
      </c>
      <c r="BK84" s="196">
        <f>BK85+BK127+BK139</f>
        <v>0</v>
      </c>
    </row>
    <row r="85" s="11" customFormat="1" ht="22.8" customHeight="1">
      <c r="A85" s="11"/>
      <c r="B85" s="183"/>
      <c r="C85" s="184"/>
      <c r="D85" s="185" t="s">
        <v>69</v>
      </c>
      <c r="E85" s="222" t="s">
        <v>78</v>
      </c>
      <c r="F85" s="222" t="s">
        <v>187</v>
      </c>
      <c r="G85" s="184"/>
      <c r="H85" s="184"/>
      <c r="I85" s="187"/>
      <c r="J85" s="223">
        <f>BK85</f>
        <v>0</v>
      </c>
      <c r="K85" s="184"/>
      <c r="L85" s="189"/>
      <c r="M85" s="190"/>
      <c r="N85" s="191"/>
      <c r="O85" s="191"/>
      <c r="P85" s="192">
        <f>SUM(P86:P126)</f>
        <v>0</v>
      </c>
      <c r="Q85" s="191"/>
      <c r="R85" s="192">
        <f>SUM(R86:R126)</f>
        <v>0.0035249999999999999</v>
      </c>
      <c r="S85" s="191"/>
      <c r="T85" s="193">
        <f>SUM(T86:T126)</f>
        <v>0</v>
      </c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R85" s="194" t="s">
        <v>78</v>
      </c>
      <c r="AT85" s="195" t="s">
        <v>69</v>
      </c>
      <c r="AU85" s="195" t="s">
        <v>78</v>
      </c>
      <c r="AY85" s="194" t="s">
        <v>120</v>
      </c>
      <c r="BK85" s="196">
        <f>SUM(BK86:BK126)</f>
        <v>0</v>
      </c>
    </row>
    <row r="86" s="2" customFormat="1" ht="16.5" customHeight="1">
      <c r="A86" s="38"/>
      <c r="B86" s="39"/>
      <c r="C86" s="197" t="s">
        <v>78</v>
      </c>
      <c r="D86" s="197" t="s">
        <v>121</v>
      </c>
      <c r="E86" s="198" t="s">
        <v>252</v>
      </c>
      <c r="F86" s="199" t="s">
        <v>253</v>
      </c>
      <c r="G86" s="200" t="s">
        <v>254</v>
      </c>
      <c r="H86" s="201">
        <v>920</v>
      </c>
      <c r="I86" s="202"/>
      <c r="J86" s="203">
        <f>ROUND(I86*H86,2)</f>
        <v>0</v>
      </c>
      <c r="K86" s="204"/>
      <c r="L86" s="44"/>
      <c r="M86" s="205" t="s">
        <v>19</v>
      </c>
      <c r="N86" s="206" t="s">
        <v>41</v>
      </c>
      <c r="O86" s="84"/>
      <c r="P86" s="207">
        <f>O86*H86</f>
        <v>0</v>
      </c>
      <c r="Q86" s="207">
        <v>0</v>
      </c>
      <c r="R86" s="207">
        <f>Q86*H86</f>
        <v>0</v>
      </c>
      <c r="S86" s="207">
        <v>0</v>
      </c>
      <c r="T86" s="208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09" t="s">
        <v>119</v>
      </c>
      <c r="AT86" s="209" t="s">
        <v>121</v>
      </c>
      <c r="AU86" s="209" t="s">
        <v>80</v>
      </c>
      <c r="AY86" s="17" t="s">
        <v>120</v>
      </c>
      <c r="BE86" s="210">
        <f>IF(N86="základní",J86,0)</f>
        <v>0</v>
      </c>
      <c r="BF86" s="210">
        <f>IF(N86="snížená",J86,0)</f>
        <v>0</v>
      </c>
      <c r="BG86" s="210">
        <f>IF(N86="zákl. přenesená",J86,0)</f>
        <v>0</v>
      </c>
      <c r="BH86" s="210">
        <f>IF(N86="sníž. přenesená",J86,0)</f>
        <v>0</v>
      </c>
      <c r="BI86" s="210">
        <f>IF(N86="nulová",J86,0)</f>
        <v>0</v>
      </c>
      <c r="BJ86" s="17" t="s">
        <v>78</v>
      </c>
      <c r="BK86" s="210">
        <f>ROUND(I86*H86,2)</f>
        <v>0</v>
      </c>
      <c r="BL86" s="17" t="s">
        <v>119</v>
      </c>
      <c r="BM86" s="209" t="s">
        <v>1024</v>
      </c>
    </row>
    <row r="87" s="2" customFormat="1">
      <c r="A87" s="38"/>
      <c r="B87" s="39"/>
      <c r="C87" s="40"/>
      <c r="D87" s="224" t="s">
        <v>192</v>
      </c>
      <c r="E87" s="40"/>
      <c r="F87" s="225" t="s">
        <v>256</v>
      </c>
      <c r="G87" s="40"/>
      <c r="H87" s="40"/>
      <c r="I87" s="226"/>
      <c r="J87" s="40"/>
      <c r="K87" s="40"/>
      <c r="L87" s="44"/>
      <c r="M87" s="227"/>
      <c r="N87" s="228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192</v>
      </c>
      <c r="AU87" s="17" t="s">
        <v>80</v>
      </c>
    </row>
    <row r="88" s="13" customFormat="1">
      <c r="A88" s="13"/>
      <c r="B88" s="229"/>
      <c r="C88" s="230"/>
      <c r="D88" s="231" t="s">
        <v>194</v>
      </c>
      <c r="E88" s="232" t="s">
        <v>19</v>
      </c>
      <c r="F88" s="233" t="s">
        <v>1025</v>
      </c>
      <c r="G88" s="230"/>
      <c r="H88" s="234">
        <v>920</v>
      </c>
      <c r="I88" s="235"/>
      <c r="J88" s="230"/>
      <c r="K88" s="230"/>
      <c r="L88" s="236"/>
      <c r="M88" s="237"/>
      <c r="N88" s="238"/>
      <c r="O88" s="238"/>
      <c r="P88" s="238"/>
      <c r="Q88" s="238"/>
      <c r="R88" s="238"/>
      <c r="S88" s="238"/>
      <c r="T88" s="239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40" t="s">
        <v>194</v>
      </c>
      <c r="AU88" s="240" t="s">
        <v>80</v>
      </c>
      <c r="AV88" s="13" t="s">
        <v>80</v>
      </c>
      <c r="AW88" s="13" t="s">
        <v>32</v>
      </c>
      <c r="AX88" s="13" t="s">
        <v>78</v>
      </c>
      <c r="AY88" s="240" t="s">
        <v>120</v>
      </c>
    </row>
    <row r="89" s="2" customFormat="1" ht="24.15" customHeight="1">
      <c r="A89" s="38"/>
      <c r="B89" s="39"/>
      <c r="C89" s="197" t="s">
        <v>80</v>
      </c>
      <c r="D89" s="197" t="s">
        <v>121</v>
      </c>
      <c r="E89" s="198" t="s">
        <v>1026</v>
      </c>
      <c r="F89" s="199" t="s">
        <v>1027</v>
      </c>
      <c r="G89" s="200" t="s">
        <v>267</v>
      </c>
      <c r="H89" s="201">
        <v>1245</v>
      </c>
      <c r="I89" s="202"/>
      <c r="J89" s="203">
        <f>ROUND(I89*H89,2)</f>
        <v>0</v>
      </c>
      <c r="K89" s="204"/>
      <c r="L89" s="44"/>
      <c r="M89" s="205" t="s">
        <v>19</v>
      </c>
      <c r="N89" s="206" t="s">
        <v>41</v>
      </c>
      <c r="O89" s="84"/>
      <c r="P89" s="207">
        <f>O89*H89</f>
        <v>0</v>
      </c>
      <c r="Q89" s="207">
        <v>0</v>
      </c>
      <c r="R89" s="207">
        <f>Q89*H89</f>
        <v>0</v>
      </c>
      <c r="S89" s="207">
        <v>0</v>
      </c>
      <c r="T89" s="208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09" t="s">
        <v>119</v>
      </c>
      <c r="AT89" s="209" t="s">
        <v>121</v>
      </c>
      <c r="AU89" s="209" t="s">
        <v>80</v>
      </c>
      <c r="AY89" s="17" t="s">
        <v>120</v>
      </c>
      <c r="BE89" s="210">
        <f>IF(N89="základní",J89,0)</f>
        <v>0</v>
      </c>
      <c r="BF89" s="210">
        <f>IF(N89="snížená",J89,0)</f>
        <v>0</v>
      </c>
      <c r="BG89" s="210">
        <f>IF(N89="zákl. přenesená",J89,0)</f>
        <v>0</v>
      </c>
      <c r="BH89" s="210">
        <f>IF(N89="sníž. přenesená",J89,0)</f>
        <v>0</v>
      </c>
      <c r="BI89" s="210">
        <f>IF(N89="nulová",J89,0)</f>
        <v>0</v>
      </c>
      <c r="BJ89" s="17" t="s">
        <v>78</v>
      </c>
      <c r="BK89" s="210">
        <f>ROUND(I89*H89,2)</f>
        <v>0</v>
      </c>
      <c r="BL89" s="17" t="s">
        <v>119</v>
      </c>
      <c r="BM89" s="209" t="s">
        <v>1028</v>
      </c>
    </row>
    <row r="90" s="2" customFormat="1">
      <c r="A90" s="38"/>
      <c r="B90" s="39"/>
      <c r="C90" s="40"/>
      <c r="D90" s="224" t="s">
        <v>192</v>
      </c>
      <c r="E90" s="40"/>
      <c r="F90" s="225" t="s">
        <v>1029</v>
      </c>
      <c r="G90" s="40"/>
      <c r="H90" s="40"/>
      <c r="I90" s="226"/>
      <c r="J90" s="40"/>
      <c r="K90" s="40"/>
      <c r="L90" s="44"/>
      <c r="M90" s="227"/>
      <c r="N90" s="228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192</v>
      </c>
      <c r="AU90" s="17" t="s">
        <v>80</v>
      </c>
    </row>
    <row r="91" s="13" customFormat="1">
      <c r="A91" s="13"/>
      <c r="B91" s="229"/>
      <c r="C91" s="230"/>
      <c r="D91" s="231" t="s">
        <v>194</v>
      </c>
      <c r="E91" s="232" t="s">
        <v>19</v>
      </c>
      <c r="F91" s="233" t="s">
        <v>1030</v>
      </c>
      <c r="G91" s="230"/>
      <c r="H91" s="234">
        <v>1245</v>
      </c>
      <c r="I91" s="235"/>
      <c r="J91" s="230"/>
      <c r="K91" s="230"/>
      <c r="L91" s="236"/>
      <c r="M91" s="237"/>
      <c r="N91" s="238"/>
      <c r="O91" s="238"/>
      <c r="P91" s="238"/>
      <c r="Q91" s="238"/>
      <c r="R91" s="238"/>
      <c r="S91" s="238"/>
      <c r="T91" s="239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40" t="s">
        <v>194</v>
      </c>
      <c r="AU91" s="240" t="s">
        <v>80</v>
      </c>
      <c r="AV91" s="13" t="s">
        <v>80</v>
      </c>
      <c r="AW91" s="13" t="s">
        <v>32</v>
      </c>
      <c r="AX91" s="13" t="s">
        <v>78</v>
      </c>
      <c r="AY91" s="240" t="s">
        <v>120</v>
      </c>
    </row>
    <row r="92" s="2" customFormat="1" ht="37.8" customHeight="1">
      <c r="A92" s="38"/>
      <c r="B92" s="39"/>
      <c r="C92" s="197" t="s">
        <v>130</v>
      </c>
      <c r="D92" s="197" t="s">
        <v>121</v>
      </c>
      <c r="E92" s="198" t="s">
        <v>280</v>
      </c>
      <c r="F92" s="199" t="s">
        <v>281</v>
      </c>
      <c r="G92" s="200" t="s">
        <v>267</v>
      </c>
      <c r="H92" s="201">
        <v>184</v>
      </c>
      <c r="I92" s="202"/>
      <c r="J92" s="203">
        <f>ROUND(I92*H92,2)</f>
        <v>0</v>
      </c>
      <c r="K92" s="204"/>
      <c r="L92" s="44"/>
      <c r="M92" s="205" t="s">
        <v>19</v>
      </c>
      <c r="N92" s="206" t="s">
        <v>41</v>
      </c>
      <c r="O92" s="84"/>
      <c r="P92" s="207">
        <f>O92*H92</f>
        <v>0</v>
      </c>
      <c r="Q92" s="207">
        <v>0</v>
      </c>
      <c r="R92" s="207">
        <f>Q92*H92</f>
        <v>0</v>
      </c>
      <c r="S92" s="207">
        <v>0</v>
      </c>
      <c r="T92" s="208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09" t="s">
        <v>119</v>
      </c>
      <c r="AT92" s="209" t="s">
        <v>121</v>
      </c>
      <c r="AU92" s="209" t="s">
        <v>80</v>
      </c>
      <c r="AY92" s="17" t="s">
        <v>120</v>
      </c>
      <c r="BE92" s="210">
        <f>IF(N92="základní",J92,0)</f>
        <v>0</v>
      </c>
      <c r="BF92" s="210">
        <f>IF(N92="snížená",J92,0)</f>
        <v>0</v>
      </c>
      <c r="BG92" s="210">
        <f>IF(N92="zákl. přenesená",J92,0)</f>
        <v>0</v>
      </c>
      <c r="BH92" s="210">
        <f>IF(N92="sníž. přenesená",J92,0)</f>
        <v>0</v>
      </c>
      <c r="BI92" s="210">
        <f>IF(N92="nulová",J92,0)</f>
        <v>0</v>
      </c>
      <c r="BJ92" s="17" t="s">
        <v>78</v>
      </c>
      <c r="BK92" s="210">
        <f>ROUND(I92*H92,2)</f>
        <v>0</v>
      </c>
      <c r="BL92" s="17" t="s">
        <v>119</v>
      </c>
      <c r="BM92" s="209" t="s">
        <v>1031</v>
      </c>
    </row>
    <row r="93" s="2" customFormat="1">
      <c r="A93" s="38"/>
      <c r="B93" s="39"/>
      <c r="C93" s="40"/>
      <c r="D93" s="224" t="s">
        <v>192</v>
      </c>
      <c r="E93" s="40"/>
      <c r="F93" s="225" t="s">
        <v>283</v>
      </c>
      <c r="G93" s="40"/>
      <c r="H93" s="40"/>
      <c r="I93" s="226"/>
      <c r="J93" s="40"/>
      <c r="K93" s="40"/>
      <c r="L93" s="44"/>
      <c r="M93" s="227"/>
      <c r="N93" s="228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192</v>
      </c>
      <c r="AU93" s="17" t="s">
        <v>80</v>
      </c>
    </row>
    <row r="94" s="13" customFormat="1">
      <c r="A94" s="13"/>
      <c r="B94" s="229"/>
      <c r="C94" s="230"/>
      <c r="D94" s="231" t="s">
        <v>194</v>
      </c>
      <c r="E94" s="232" t="s">
        <v>19</v>
      </c>
      <c r="F94" s="233" t="s">
        <v>1032</v>
      </c>
      <c r="G94" s="230"/>
      <c r="H94" s="234">
        <v>184</v>
      </c>
      <c r="I94" s="235"/>
      <c r="J94" s="230"/>
      <c r="K94" s="230"/>
      <c r="L94" s="236"/>
      <c r="M94" s="237"/>
      <c r="N94" s="238"/>
      <c r="O94" s="238"/>
      <c r="P94" s="238"/>
      <c r="Q94" s="238"/>
      <c r="R94" s="238"/>
      <c r="S94" s="238"/>
      <c r="T94" s="239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0" t="s">
        <v>194</v>
      </c>
      <c r="AU94" s="240" t="s">
        <v>80</v>
      </c>
      <c r="AV94" s="13" t="s">
        <v>80</v>
      </c>
      <c r="AW94" s="13" t="s">
        <v>32</v>
      </c>
      <c r="AX94" s="13" t="s">
        <v>70</v>
      </c>
      <c r="AY94" s="240" t="s">
        <v>120</v>
      </c>
    </row>
    <row r="95" s="14" customFormat="1">
      <c r="A95" s="14"/>
      <c r="B95" s="241"/>
      <c r="C95" s="242"/>
      <c r="D95" s="231" t="s">
        <v>194</v>
      </c>
      <c r="E95" s="243" t="s">
        <v>19</v>
      </c>
      <c r="F95" s="244" t="s">
        <v>278</v>
      </c>
      <c r="G95" s="242"/>
      <c r="H95" s="245">
        <v>184</v>
      </c>
      <c r="I95" s="246"/>
      <c r="J95" s="242"/>
      <c r="K95" s="242"/>
      <c r="L95" s="247"/>
      <c r="M95" s="248"/>
      <c r="N95" s="249"/>
      <c r="O95" s="249"/>
      <c r="P95" s="249"/>
      <c r="Q95" s="249"/>
      <c r="R95" s="249"/>
      <c r="S95" s="249"/>
      <c r="T95" s="250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51" t="s">
        <v>194</v>
      </c>
      <c r="AU95" s="251" t="s">
        <v>80</v>
      </c>
      <c r="AV95" s="14" t="s">
        <v>119</v>
      </c>
      <c r="AW95" s="14" t="s">
        <v>32</v>
      </c>
      <c r="AX95" s="14" t="s">
        <v>78</v>
      </c>
      <c r="AY95" s="251" t="s">
        <v>120</v>
      </c>
    </row>
    <row r="96" s="2" customFormat="1" ht="37.8" customHeight="1">
      <c r="A96" s="38"/>
      <c r="B96" s="39"/>
      <c r="C96" s="197" t="s">
        <v>119</v>
      </c>
      <c r="D96" s="197" t="s">
        <v>121</v>
      </c>
      <c r="E96" s="198" t="s">
        <v>287</v>
      </c>
      <c r="F96" s="199" t="s">
        <v>288</v>
      </c>
      <c r="G96" s="200" t="s">
        <v>267</v>
      </c>
      <c r="H96" s="201">
        <v>1245</v>
      </c>
      <c r="I96" s="202"/>
      <c r="J96" s="203">
        <f>ROUND(I96*H96,2)</f>
        <v>0</v>
      </c>
      <c r="K96" s="204"/>
      <c r="L96" s="44"/>
      <c r="M96" s="205" t="s">
        <v>19</v>
      </c>
      <c r="N96" s="206" t="s">
        <v>41</v>
      </c>
      <c r="O96" s="84"/>
      <c r="P96" s="207">
        <f>O96*H96</f>
        <v>0</v>
      </c>
      <c r="Q96" s="207">
        <v>0</v>
      </c>
      <c r="R96" s="207">
        <f>Q96*H96</f>
        <v>0</v>
      </c>
      <c r="S96" s="207">
        <v>0</v>
      </c>
      <c r="T96" s="208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09" t="s">
        <v>119</v>
      </c>
      <c r="AT96" s="209" t="s">
        <v>121</v>
      </c>
      <c r="AU96" s="209" t="s">
        <v>80</v>
      </c>
      <c r="AY96" s="17" t="s">
        <v>120</v>
      </c>
      <c r="BE96" s="210">
        <f>IF(N96="základní",J96,0)</f>
        <v>0</v>
      </c>
      <c r="BF96" s="210">
        <f>IF(N96="snížená",J96,0)</f>
        <v>0</v>
      </c>
      <c r="BG96" s="210">
        <f>IF(N96="zákl. přenesená",J96,0)</f>
        <v>0</v>
      </c>
      <c r="BH96" s="210">
        <f>IF(N96="sníž. přenesená",J96,0)</f>
        <v>0</v>
      </c>
      <c r="BI96" s="210">
        <f>IF(N96="nulová",J96,0)</f>
        <v>0</v>
      </c>
      <c r="BJ96" s="17" t="s">
        <v>78</v>
      </c>
      <c r="BK96" s="210">
        <f>ROUND(I96*H96,2)</f>
        <v>0</v>
      </c>
      <c r="BL96" s="17" t="s">
        <v>119</v>
      </c>
      <c r="BM96" s="209" t="s">
        <v>1033</v>
      </c>
    </row>
    <row r="97" s="2" customFormat="1">
      <c r="A97" s="38"/>
      <c r="B97" s="39"/>
      <c r="C97" s="40"/>
      <c r="D97" s="224" t="s">
        <v>192</v>
      </c>
      <c r="E97" s="40"/>
      <c r="F97" s="225" t="s">
        <v>290</v>
      </c>
      <c r="G97" s="40"/>
      <c r="H97" s="40"/>
      <c r="I97" s="226"/>
      <c r="J97" s="40"/>
      <c r="K97" s="40"/>
      <c r="L97" s="44"/>
      <c r="M97" s="227"/>
      <c r="N97" s="228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192</v>
      </c>
      <c r="AU97" s="17" t="s">
        <v>80</v>
      </c>
    </row>
    <row r="98" s="13" customFormat="1">
      <c r="A98" s="13"/>
      <c r="B98" s="229"/>
      <c r="C98" s="230"/>
      <c r="D98" s="231" t="s">
        <v>194</v>
      </c>
      <c r="E98" s="232" t="s">
        <v>19</v>
      </c>
      <c r="F98" s="233" t="s">
        <v>1030</v>
      </c>
      <c r="G98" s="230"/>
      <c r="H98" s="234">
        <v>1245</v>
      </c>
      <c r="I98" s="235"/>
      <c r="J98" s="230"/>
      <c r="K98" s="230"/>
      <c r="L98" s="236"/>
      <c r="M98" s="237"/>
      <c r="N98" s="238"/>
      <c r="O98" s="238"/>
      <c r="P98" s="238"/>
      <c r="Q98" s="238"/>
      <c r="R98" s="238"/>
      <c r="S98" s="238"/>
      <c r="T98" s="239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0" t="s">
        <v>194</v>
      </c>
      <c r="AU98" s="240" t="s">
        <v>80</v>
      </c>
      <c r="AV98" s="13" t="s">
        <v>80</v>
      </c>
      <c r="AW98" s="13" t="s">
        <v>32</v>
      </c>
      <c r="AX98" s="13" t="s">
        <v>78</v>
      </c>
      <c r="AY98" s="240" t="s">
        <v>120</v>
      </c>
    </row>
    <row r="99" s="2" customFormat="1" ht="37.8" customHeight="1">
      <c r="A99" s="38"/>
      <c r="B99" s="39"/>
      <c r="C99" s="197" t="s">
        <v>137</v>
      </c>
      <c r="D99" s="197" t="s">
        <v>121</v>
      </c>
      <c r="E99" s="198" t="s">
        <v>292</v>
      </c>
      <c r="F99" s="199" t="s">
        <v>293</v>
      </c>
      <c r="G99" s="200" t="s">
        <v>267</v>
      </c>
      <c r="H99" s="201">
        <v>6225</v>
      </c>
      <c r="I99" s="202"/>
      <c r="J99" s="203">
        <f>ROUND(I99*H99,2)</f>
        <v>0</v>
      </c>
      <c r="K99" s="204"/>
      <c r="L99" s="44"/>
      <c r="M99" s="205" t="s">
        <v>19</v>
      </c>
      <c r="N99" s="206" t="s">
        <v>41</v>
      </c>
      <c r="O99" s="84"/>
      <c r="P99" s="207">
        <f>O99*H99</f>
        <v>0</v>
      </c>
      <c r="Q99" s="207">
        <v>0</v>
      </c>
      <c r="R99" s="207">
        <f>Q99*H99</f>
        <v>0</v>
      </c>
      <c r="S99" s="207">
        <v>0</v>
      </c>
      <c r="T99" s="208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09" t="s">
        <v>119</v>
      </c>
      <c r="AT99" s="209" t="s">
        <v>121</v>
      </c>
      <c r="AU99" s="209" t="s">
        <v>80</v>
      </c>
      <c r="AY99" s="17" t="s">
        <v>120</v>
      </c>
      <c r="BE99" s="210">
        <f>IF(N99="základní",J99,0)</f>
        <v>0</v>
      </c>
      <c r="BF99" s="210">
        <f>IF(N99="snížená",J99,0)</f>
        <v>0</v>
      </c>
      <c r="BG99" s="210">
        <f>IF(N99="zákl. přenesená",J99,0)</f>
        <v>0</v>
      </c>
      <c r="BH99" s="210">
        <f>IF(N99="sníž. přenesená",J99,0)</f>
        <v>0</v>
      </c>
      <c r="BI99" s="210">
        <f>IF(N99="nulová",J99,0)</f>
        <v>0</v>
      </c>
      <c r="BJ99" s="17" t="s">
        <v>78</v>
      </c>
      <c r="BK99" s="210">
        <f>ROUND(I99*H99,2)</f>
        <v>0</v>
      </c>
      <c r="BL99" s="17" t="s">
        <v>119</v>
      </c>
      <c r="BM99" s="209" t="s">
        <v>1034</v>
      </c>
    </row>
    <row r="100" s="2" customFormat="1">
      <c r="A100" s="38"/>
      <c r="B100" s="39"/>
      <c r="C100" s="40"/>
      <c r="D100" s="224" t="s">
        <v>192</v>
      </c>
      <c r="E100" s="40"/>
      <c r="F100" s="225" t="s">
        <v>295</v>
      </c>
      <c r="G100" s="40"/>
      <c r="H100" s="40"/>
      <c r="I100" s="226"/>
      <c r="J100" s="40"/>
      <c r="K100" s="40"/>
      <c r="L100" s="44"/>
      <c r="M100" s="227"/>
      <c r="N100" s="228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192</v>
      </c>
      <c r="AU100" s="17" t="s">
        <v>80</v>
      </c>
    </row>
    <row r="101" s="13" customFormat="1">
      <c r="A101" s="13"/>
      <c r="B101" s="229"/>
      <c r="C101" s="230"/>
      <c r="D101" s="231" t="s">
        <v>194</v>
      </c>
      <c r="E101" s="232" t="s">
        <v>19</v>
      </c>
      <c r="F101" s="233" t="s">
        <v>1035</v>
      </c>
      <c r="G101" s="230"/>
      <c r="H101" s="234">
        <v>6225</v>
      </c>
      <c r="I101" s="235"/>
      <c r="J101" s="230"/>
      <c r="K101" s="230"/>
      <c r="L101" s="236"/>
      <c r="M101" s="237"/>
      <c r="N101" s="238"/>
      <c r="O101" s="238"/>
      <c r="P101" s="238"/>
      <c r="Q101" s="238"/>
      <c r="R101" s="238"/>
      <c r="S101" s="238"/>
      <c r="T101" s="239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0" t="s">
        <v>194</v>
      </c>
      <c r="AU101" s="240" t="s">
        <v>80</v>
      </c>
      <c r="AV101" s="13" t="s">
        <v>80</v>
      </c>
      <c r="AW101" s="13" t="s">
        <v>32</v>
      </c>
      <c r="AX101" s="13" t="s">
        <v>78</v>
      </c>
      <c r="AY101" s="240" t="s">
        <v>120</v>
      </c>
    </row>
    <row r="102" s="2" customFormat="1" ht="24.15" customHeight="1">
      <c r="A102" s="38"/>
      <c r="B102" s="39"/>
      <c r="C102" s="197" t="s">
        <v>141</v>
      </c>
      <c r="D102" s="197" t="s">
        <v>121</v>
      </c>
      <c r="E102" s="198" t="s">
        <v>305</v>
      </c>
      <c r="F102" s="199" t="s">
        <v>306</v>
      </c>
      <c r="G102" s="200" t="s">
        <v>267</v>
      </c>
      <c r="H102" s="201">
        <v>1429</v>
      </c>
      <c r="I102" s="202"/>
      <c r="J102" s="203">
        <f>ROUND(I102*H102,2)</f>
        <v>0</v>
      </c>
      <c r="K102" s="204"/>
      <c r="L102" s="44"/>
      <c r="M102" s="205" t="s">
        <v>19</v>
      </c>
      <c r="N102" s="206" t="s">
        <v>41</v>
      </c>
      <c r="O102" s="84"/>
      <c r="P102" s="207">
        <f>O102*H102</f>
        <v>0</v>
      </c>
      <c r="Q102" s="207">
        <v>0</v>
      </c>
      <c r="R102" s="207">
        <f>Q102*H102</f>
        <v>0</v>
      </c>
      <c r="S102" s="207">
        <v>0</v>
      </c>
      <c r="T102" s="208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09" t="s">
        <v>119</v>
      </c>
      <c r="AT102" s="209" t="s">
        <v>121</v>
      </c>
      <c r="AU102" s="209" t="s">
        <v>80</v>
      </c>
      <c r="AY102" s="17" t="s">
        <v>120</v>
      </c>
      <c r="BE102" s="210">
        <f>IF(N102="základní",J102,0)</f>
        <v>0</v>
      </c>
      <c r="BF102" s="210">
        <f>IF(N102="snížená",J102,0)</f>
        <v>0</v>
      </c>
      <c r="BG102" s="210">
        <f>IF(N102="zákl. přenesená",J102,0)</f>
        <v>0</v>
      </c>
      <c r="BH102" s="210">
        <f>IF(N102="sníž. přenesená",J102,0)</f>
        <v>0</v>
      </c>
      <c r="BI102" s="210">
        <f>IF(N102="nulová",J102,0)</f>
        <v>0</v>
      </c>
      <c r="BJ102" s="17" t="s">
        <v>78</v>
      </c>
      <c r="BK102" s="210">
        <f>ROUND(I102*H102,2)</f>
        <v>0</v>
      </c>
      <c r="BL102" s="17" t="s">
        <v>119</v>
      </c>
      <c r="BM102" s="209" t="s">
        <v>1036</v>
      </c>
    </row>
    <row r="103" s="2" customFormat="1">
      <c r="A103" s="38"/>
      <c r="B103" s="39"/>
      <c r="C103" s="40"/>
      <c r="D103" s="224" t="s">
        <v>192</v>
      </c>
      <c r="E103" s="40"/>
      <c r="F103" s="225" t="s">
        <v>308</v>
      </c>
      <c r="G103" s="40"/>
      <c r="H103" s="40"/>
      <c r="I103" s="226"/>
      <c r="J103" s="40"/>
      <c r="K103" s="40"/>
      <c r="L103" s="44"/>
      <c r="M103" s="227"/>
      <c r="N103" s="228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192</v>
      </c>
      <c r="AU103" s="17" t="s">
        <v>80</v>
      </c>
    </row>
    <row r="104" s="13" customFormat="1">
      <c r="A104" s="13"/>
      <c r="B104" s="229"/>
      <c r="C104" s="230"/>
      <c r="D104" s="231" t="s">
        <v>194</v>
      </c>
      <c r="E104" s="232" t="s">
        <v>19</v>
      </c>
      <c r="F104" s="233" t="s">
        <v>1030</v>
      </c>
      <c r="G104" s="230"/>
      <c r="H104" s="234">
        <v>1245</v>
      </c>
      <c r="I104" s="235"/>
      <c r="J104" s="230"/>
      <c r="K104" s="230"/>
      <c r="L104" s="236"/>
      <c r="M104" s="237"/>
      <c r="N104" s="238"/>
      <c r="O104" s="238"/>
      <c r="P104" s="238"/>
      <c r="Q104" s="238"/>
      <c r="R104" s="238"/>
      <c r="S104" s="238"/>
      <c r="T104" s="239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0" t="s">
        <v>194</v>
      </c>
      <c r="AU104" s="240" t="s">
        <v>80</v>
      </c>
      <c r="AV104" s="13" t="s">
        <v>80</v>
      </c>
      <c r="AW104" s="13" t="s">
        <v>32</v>
      </c>
      <c r="AX104" s="13" t="s">
        <v>70</v>
      </c>
      <c r="AY104" s="240" t="s">
        <v>120</v>
      </c>
    </row>
    <row r="105" s="13" customFormat="1">
      <c r="A105" s="13"/>
      <c r="B105" s="229"/>
      <c r="C105" s="230"/>
      <c r="D105" s="231" t="s">
        <v>194</v>
      </c>
      <c r="E105" s="232" t="s">
        <v>19</v>
      </c>
      <c r="F105" s="233" t="s">
        <v>1032</v>
      </c>
      <c r="G105" s="230"/>
      <c r="H105" s="234">
        <v>184</v>
      </c>
      <c r="I105" s="235"/>
      <c r="J105" s="230"/>
      <c r="K105" s="230"/>
      <c r="L105" s="236"/>
      <c r="M105" s="237"/>
      <c r="N105" s="238"/>
      <c r="O105" s="238"/>
      <c r="P105" s="238"/>
      <c r="Q105" s="238"/>
      <c r="R105" s="238"/>
      <c r="S105" s="238"/>
      <c r="T105" s="239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0" t="s">
        <v>194</v>
      </c>
      <c r="AU105" s="240" t="s">
        <v>80</v>
      </c>
      <c r="AV105" s="13" t="s">
        <v>80</v>
      </c>
      <c r="AW105" s="13" t="s">
        <v>32</v>
      </c>
      <c r="AX105" s="13" t="s">
        <v>70</v>
      </c>
      <c r="AY105" s="240" t="s">
        <v>120</v>
      </c>
    </row>
    <row r="106" s="14" customFormat="1">
      <c r="A106" s="14"/>
      <c r="B106" s="241"/>
      <c r="C106" s="242"/>
      <c r="D106" s="231" t="s">
        <v>194</v>
      </c>
      <c r="E106" s="243" t="s">
        <v>19</v>
      </c>
      <c r="F106" s="244" t="s">
        <v>278</v>
      </c>
      <c r="G106" s="242"/>
      <c r="H106" s="245">
        <v>1429</v>
      </c>
      <c r="I106" s="246"/>
      <c r="J106" s="242"/>
      <c r="K106" s="242"/>
      <c r="L106" s="247"/>
      <c r="M106" s="248"/>
      <c r="N106" s="249"/>
      <c r="O106" s="249"/>
      <c r="P106" s="249"/>
      <c r="Q106" s="249"/>
      <c r="R106" s="249"/>
      <c r="S106" s="249"/>
      <c r="T106" s="250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1" t="s">
        <v>194</v>
      </c>
      <c r="AU106" s="251" t="s">
        <v>80</v>
      </c>
      <c r="AV106" s="14" t="s">
        <v>119</v>
      </c>
      <c r="AW106" s="14" t="s">
        <v>32</v>
      </c>
      <c r="AX106" s="14" t="s">
        <v>78</v>
      </c>
      <c r="AY106" s="251" t="s">
        <v>120</v>
      </c>
    </row>
    <row r="107" s="2" customFormat="1" ht="24.15" customHeight="1">
      <c r="A107" s="38"/>
      <c r="B107" s="39"/>
      <c r="C107" s="197" t="s">
        <v>145</v>
      </c>
      <c r="D107" s="197" t="s">
        <v>121</v>
      </c>
      <c r="E107" s="198" t="s">
        <v>312</v>
      </c>
      <c r="F107" s="199" t="s">
        <v>313</v>
      </c>
      <c r="G107" s="200" t="s">
        <v>314</v>
      </c>
      <c r="H107" s="201">
        <v>2241</v>
      </c>
      <c r="I107" s="202"/>
      <c r="J107" s="203">
        <f>ROUND(I107*H107,2)</f>
        <v>0</v>
      </c>
      <c r="K107" s="204"/>
      <c r="L107" s="44"/>
      <c r="M107" s="205" t="s">
        <v>19</v>
      </c>
      <c r="N107" s="206" t="s">
        <v>41</v>
      </c>
      <c r="O107" s="84"/>
      <c r="P107" s="207">
        <f>O107*H107</f>
        <v>0</v>
      </c>
      <c r="Q107" s="207">
        <v>0</v>
      </c>
      <c r="R107" s="207">
        <f>Q107*H107</f>
        <v>0</v>
      </c>
      <c r="S107" s="207">
        <v>0</v>
      </c>
      <c r="T107" s="208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09" t="s">
        <v>119</v>
      </c>
      <c r="AT107" s="209" t="s">
        <v>121</v>
      </c>
      <c r="AU107" s="209" t="s">
        <v>80</v>
      </c>
      <c r="AY107" s="17" t="s">
        <v>120</v>
      </c>
      <c r="BE107" s="210">
        <f>IF(N107="základní",J107,0)</f>
        <v>0</v>
      </c>
      <c r="BF107" s="210">
        <f>IF(N107="snížená",J107,0)</f>
        <v>0</v>
      </c>
      <c r="BG107" s="210">
        <f>IF(N107="zákl. přenesená",J107,0)</f>
        <v>0</v>
      </c>
      <c r="BH107" s="210">
        <f>IF(N107="sníž. přenesená",J107,0)</f>
        <v>0</v>
      </c>
      <c r="BI107" s="210">
        <f>IF(N107="nulová",J107,0)</f>
        <v>0</v>
      </c>
      <c r="BJ107" s="17" t="s">
        <v>78</v>
      </c>
      <c r="BK107" s="210">
        <f>ROUND(I107*H107,2)</f>
        <v>0</v>
      </c>
      <c r="BL107" s="17" t="s">
        <v>119</v>
      </c>
      <c r="BM107" s="209" t="s">
        <v>1037</v>
      </c>
    </row>
    <row r="108" s="2" customFormat="1">
      <c r="A108" s="38"/>
      <c r="B108" s="39"/>
      <c r="C108" s="40"/>
      <c r="D108" s="224" t="s">
        <v>192</v>
      </c>
      <c r="E108" s="40"/>
      <c r="F108" s="225" t="s">
        <v>316</v>
      </c>
      <c r="G108" s="40"/>
      <c r="H108" s="40"/>
      <c r="I108" s="226"/>
      <c r="J108" s="40"/>
      <c r="K108" s="40"/>
      <c r="L108" s="44"/>
      <c r="M108" s="227"/>
      <c r="N108" s="228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192</v>
      </c>
      <c r="AU108" s="17" t="s">
        <v>80</v>
      </c>
    </row>
    <row r="109" s="13" customFormat="1">
      <c r="A109" s="13"/>
      <c r="B109" s="229"/>
      <c r="C109" s="230"/>
      <c r="D109" s="231" t="s">
        <v>194</v>
      </c>
      <c r="E109" s="232" t="s">
        <v>19</v>
      </c>
      <c r="F109" s="233" t="s">
        <v>1038</v>
      </c>
      <c r="G109" s="230"/>
      <c r="H109" s="234">
        <v>2241</v>
      </c>
      <c r="I109" s="235"/>
      <c r="J109" s="230"/>
      <c r="K109" s="230"/>
      <c r="L109" s="236"/>
      <c r="M109" s="237"/>
      <c r="N109" s="238"/>
      <c r="O109" s="238"/>
      <c r="P109" s="238"/>
      <c r="Q109" s="238"/>
      <c r="R109" s="238"/>
      <c r="S109" s="238"/>
      <c r="T109" s="239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0" t="s">
        <v>194</v>
      </c>
      <c r="AU109" s="240" t="s">
        <v>80</v>
      </c>
      <c r="AV109" s="13" t="s">
        <v>80</v>
      </c>
      <c r="AW109" s="13" t="s">
        <v>32</v>
      </c>
      <c r="AX109" s="13" t="s">
        <v>78</v>
      </c>
      <c r="AY109" s="240" t="s">
        <v>120</v>
      </c>
    </row>
    <row r="110" s="2" customFormat="1" ht="16.5" customHeight="1">
      <c r="A110" s="38"/>
      <c r="B110" s="39"/>
      <c r="C110" s="252" t="s">
        <v>149</v>
      </c>
      <c r="D110" s="252" t="s">
        <v>330</v>
      </c>
      <c r="E110" s="253" t="s">
        <v>331</v>
      </c>
      <c r="F110" s="254" t="s">
        <v>332</v>
      </c>
      <c r="G110" s="255" t="s">
        <v>333</v>
      </c>
      <c r="H110" s="256">
        <v>3.5249999999999999</v>
      </c>
      <c r="I110" s="257"/>
      <c r="J110" s="258">
        <f>ROUND(I110*H110,2)</f>
        <v>0</v>
      </c>
      <c r="K110" s="259"/>
      <c r="L110" s="260"/>
      <c r="M110" s="261" t="s">
        <v>19</v>
      </c>
      <c r="N110" s="262" t="s">
        <v>41</v>
      </c>
      <c r="O110" s="84"/>
      <c r="P110" s="207">
        <f>O110*H110</f>
        <v>0</v>
      </c>
      <c r="Q110" s="207">
        <v>0.001</v>
      </c>
      <c r="R110" s="207">
        <f>Q110*H110</f>
        <v>0.0035249999999999999</v>
      </c>
      <c r="S110" s="207">
        <v>0</v>
      </c>
      <c r="T110" s="208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09" t="s">
        <v>149</v>
      </c>
      <c r="AT110" s="209" t="s">
        <v>330</v>
      </c>
      <c r="AU110" s="209" t="s">
        <v>80</v>
      </c>
      <c r="AY110" s="17" t="s">
        <v>120</v>
      </c>
      <c r="BE110" s="210">
        <f>IF(N110="základní",J110,0)</f>
        <v>0</v>
      </c>
      <c r="BF110" s="210">
        <f>IF(N110="snížená",J110,0)</f>
        <v>0</v>
      </c>
      <c r="BG110" s="210">
        <f>IF(N110="zákl. přenesená",J110,0)</f>
        <v>0</v>
      </c>
      <c r="BH110" s="210">
        <f>IF(N110="sníž. přenesená",J110,0)</f>
        <v>0</v>
      </c>
      <c r="BI110" s="210">
        <f>IF(N110="nulová",J110,0)</f>
        <v>0</v>
      </c>
      <c r="BJ110" s="17" t="s">
        <v>78</v>
      </c>
      <c r="BK110" s="210">
        <f>ROUND(I110*H110,2)</f>
        <v>0</v>
      </c>
      <c r="BL110" s="17" t="s">
        <v>119</v>
      </c>
      <c r="BM110" s="209" t="s">
        <v>1039</v>
      </c>
    </row>
    <row r="111" s="2" customFormat="1">
      <c r="A111" s="38"/>
      <c r="B111" s="39"/>
      <c r="C111" s="40"/>
      <c r="D111" s="224" t="s">
        <v>192</v>
      </c>
      <c r="E111" s="40"/>
      <c r="F111" s="225" t="s">
        <v>335</v>
      </c>
      <c r="G111" s="40"/>
      <c r="H111" s="40"/>
      <c r="I111" s="226"/>
      <c r="J111" s="40"/>
      <c r="K111" s="40"/>
      <c r="L111" s="44"/>
      <c r="M111" s="227"/>
      <c r="N111" s="228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192</v>
      </c>
      <c r="AU111" s="17" t="s">
        <v>80</v>
      </c>
    </row>
    <row r="112" s="13" customFormat="1">
      <c r="A112" s="13"/>
      <c r="B112" s="229"/>
      <c r="C112" s="230"/>
      <c r="D112" s="231" t="s">
        <v>194</v>
      </c>
      <c r="E112" s="232" t="s">
        <v>19</v>
      </c>
      <c r="F112" s="233" t="s">
        <v>1040</v>
      </c>
      <c r="G112" s="230"/>
      <c r="H112" s="234">
        <v>3.5249999999999999</v>
      </c>
      <c r="I112" s="235"/>
      <c r="J112" s="230"/>
      <c r="K112" s="230"/>
      <c r="L112" s="236"/>
      <c r="M112" s="237"/>
      <c r="N112" s="238"/>
      <c r="O112" s="238"/>
      <c r="P112" s="238"/>
      <c r="Q112" s="238"/>
      <c r="R112" s="238"/>
      <c r="S112" s="238"/>
      <c r="T112" s="239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0" t="s">
        <v>194</v>
      </c>
      <c r="AU112" s="240" t="s">
        <v>80</v>
      </c>
      <c r="AV112" s="13" t="s">
        <v>80</v>
      </c>
      <c r="AW112" s="13" t="s">
        <v>32</v>
      </c>
      <c r="AX112" s="13" t="s">
        <v>70</v>
      </c>
      <c r="AY112" s="240" t="s">
        <v>120</v>
      </c>
    </row>
    <row r="113" s="14" customFormat="1">
      <c r="A113" s="14"/>
      <c r="B113" s="241"/>
      <c r="C113" s="242"/>
      <c r="D113" s="231" t="s">
        <v>194</v>
      </c>
      <c r="E113" s="243" t="s">
        <v>19</v>
      </c>
      <c r="F113" s="244" t="s">
        <v>278</v>
      </c>
      <c r="G113" s="242"/>
      <c r="H113" s="245">
        <v>3.5249999999999999</v>
      </c>
      <c r="I113" s="246"/>
      <c r="J113" s="242"/>
      <c r="K113" s="242"/>
      <c r="L113" s="247"/>
      <c r="M113" s="248"/>
      <c r="N113" s="249"/>
      <c r="O113" s="249"/>
      <c r="P113" s="249"/>
      <c r="Q113" s="249"/>
      <c r="R113" s="249"/>
      <c r="S113" s="249"/>
      <c r="T113" s="250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1" t="s">
        <v>194</v>
      </c>
      <c r="AU113" s="251" t="s">
        <v>80</v>
      </c>
      <c r="AV113" s="14" t="s">
        <v>119</v>
      </c>
      <c r="AW113" s="14" t="s">
        <v>32</v>
      </c>
      <c r="AX113" s="14" t="s">
        <v>78</v>
      </c>
      <c r="AY113" s="251" t="s">
        <v>120</v>
      </c>
    </row>
    <row r="114" s="2" customFormat="1" ht="21.75" customHeight="1">
      <c r="A114" s="38"/>
      <c r="B114" s="39"/>
      <c r="C114" s="197" t="s">
        <v>153</v>
      </c>
      <c r="D114" s="197" t="s">
        <v>121</v>
      </c>
      <c r="E114" s="198" t="s">
        <v>349</v>
      </c>
      <c r="F114" s="199" t="s">
        <v>350</v>
      </c>
      <c r="G114" s="200" t="s">
        <v>254</v>
      </c>
      <c r="H114" s="201">
        <v>579</v>
      </c>
      <c r="I114" s="202"/>
      <c r="J114" s="203">
        <f>ROUND(I114*H114,2)</f>
        <v>0</v>
      </c>
      <c r="K114" s="204"/>
      <c r="L114" s="44"/>
      <c r="M114" s="205" t="s">
        <v>19</v>
      </c>
      <c r="N114" s="206" t="s">
        <v>41</v>
      </c>
      <c r="O114" s="84"/>
      <c r="P114" s="207">
        <f>O114*H114</f>
        <v>0</v>
      </c>
      <c r="Q114" s="207">
        <v>0</v>
      </c>
      <c r="R114" s="207">
        <f>Q114*H114</f>
        <v>0</v>
      </c>
      <c r="S114" s="207">
        <v>0</v>
      </c>
      <c r="T114" s="208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09" t="s">
        <v>119</v>
      </c>
      <c r="AT114" s="209" t="s">
        <v>121</v>
      </c>
      <c r="AU114" s="209" t="s">
        <v>80</v>
      </c>
      <c r="AY114" s="17" t="s">
        <v>120</v>
      </c>
      <c r="BE114" s="210">
        <f>IF(N114="základní",J114,0)</f>
        <v>0</v>
      </c>
      <c r="BF114" s="210">
        <f>IF(N114="snížená",J114,0)</f>
        <v>0</v>
      </c>
      <c r="BG114" s="210">
        <f>IF(N114="zákl. přenesená",J114,0)</f>
        <v>0</v>
      </c>
      <c r="BH114" s="210">
        <f>IF(N114="sníž. přenesená",J114,0)</f>
        <v>0</v>
      </c>
      <c r="BI114" s="210">
        <f>IF(N114="nulová",J114,0)</f>
        <v>0</v>
      </c>
      <c r="BJ114" s="17" t="s">
        <v>78</v>
      </c>
      <c r="BK114" s="210">
        <f>ROUND(I114*H114,2)</f>
        <v>0</v>
      </c>
      <c r="BL114" s="17" t="s">
        <v>119</v>
      </c>
      <c r="BM114" s="209" t="s">
        <v>1041</v>
      </c>
    </row>
    <row r="115" s="2" customFormat="1">
      <c r="A115" s="38"/>
      <c r="B115" s="39"/>
      <c r="C115" s="40"/>
      <c r="D115" s="224" t="s">
        <v>192</v>
      </c>
      <c r="E115" s="40"/>
      <c r="F115" s="225" t="s">
        <v>352</v>
      </c>
      <c r="G115" s="40"/>
      <c r="H115" s="40"/>
      <c r="I115" s="226"/>
      <c r="J115" s="40"/>
      <c r="K115" s="40"/>
      <c r="L115" s="44"/>
      <c r="M115" s="227"/>
      <c r="N115" s="228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192</v>
      </c>
      <c r="AU115" s="17" t="s">
        <v>80</v>
      </c>
    </row>
    <row r="116" s="13" customFormat="1">
      <c r="A116" s="13"/>
      <c r="B116" s="229"/>
      <c r="C116" s="230"/>
      <c r="D116" s="231" t="s">
        <v>194</v>
      </c>
      <c r="E116" s="232" t="s">
        <v>19</v>
      </c>
      <c r="F116" s="233" t="s">
        <v>1042</v>
      </c>
      <c r="G116" s="230"/>
      <c r="H116" s="234">
        <v>579</v>
      </c>
      <c r="I116" s="235"/>
      <c r="J116" s="230"/>
      <c r="K116" s="230"/>
      <c r="L116" s="236"/>
      <c r="M116" s="237"/>
      <c r="N116" s="238"/>
      <c r="O116" s="238"/>
      <c r="P116" s="238"/>
      <c r="Q116" s="238"/>
      <c r="R116" s="238"/>
      <c r="S116" s="238"/>
      <c r="T116" s="239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0" t="s">
        <v>194</v>
      </c>
      <c r="AU116" s="240" t="s">
        <v>80</v>
      </c>
      <c r="AV116" s="13" t="s">
        <v>80</v>
      </c>
      <c r="AW116" s="13" t="s">
        <v>32</v>
      </c>
      <c r="AX116" s="13" t="s">
        <v>78</v>
      </c>
      <c r="AY116" s="240" t="s">
        <v>120</v>
      </c>
    </row>
    <row r="117" s="2" customFormat="1" ht="24.15" customHeight="1">
      <c r="A117" s="38"/>
      <c r="B117" s="39"/>
      <c r="C117" s="197" t="s">
        <v>157</v>
      </c>
      <c r="D117" s="197" t="s">
        <v>121</v>
      </c>
      <c r="E117" s="198" t="s">
        <v>355</v>
      </c>
      <c r="F117" s="199" t="s">
        <v>356</v>
      </c>
      <c r="G117" s="200" t="s">
        <v>254</v>
      </c>
      <c r="H117" s="201">
        <v>481</v>
      </c>
      <c r="I117" s="202"/>
      <c r="J117" s="203">
        <f>ROUND(I117*H117,2)</f>
        <v>0</v>
      </c>
      <c r="K117" s="204"/>
      <c r="L117" s="44"/>
      <c r="M117" s="205" t="s">
        <v>19</v>
      </c>
      <c r="N117" s="206" t="s">
        <v>41</v>
      </c>
      <c r="O117" s="84"/>
      <c r="P117" s="207">
        <f>O117*H117</f>
        <v>0</v>
      </c>
      <c r="Q117" s="207">
        <v>0</v>
      </c>
      <c r="R117" s="207">
        <f>Q117*H117</f>
        <v>0</v>
      </c>
      <c r="S117" s="207">
        <v>0</v>
      </c>
      <c r="T117" s="208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09" t="s">
        <v>119</v>
      </c>
      <c r="AT117" s="209" t="s">
        <v>121</v>
      </c>
      <c r="AU117" s="209" t="s">
        <v>80</v>
      </c>
      <c r="AY117" s="17" t="s">
        <v>120</v>
      </c>
      <c r="BE117" s="210">
        <f>IF(N117="základní",J117,0)</f>
        <v>0</v>
      </c>
      <c r="BF117" s="210">
        <f>IF(N117="snížená",J117,0)</f>
        <v>0</v>
      </c>
      <c r="BG117" s="210">
        <f>IF(N117="zákl. přenesená",J117,0)</f>
        <v>0</v>
      </c>
      <c r="BH117" s="210">
        <f>IF(N117="sníž. přenesená",J117,0)</f>
        <v>0</v>
      </c>
      <c r="BI117" s="210">
        <f>IF(N117="nulová",J117,0)</f>
        <v>0</v>
      </c>
      <c r="BJ117" s="17" t="s">
        <v>78</v>
      </c>
      <c r="BK117" s="210">
        <f>ROUND(I117*H117,2)</f>
        <v>0</v>
      </c>
      <c r="BL117" s="17" t="s">
        <v>119</v>
      </c>
      <c r="BM117" s="209" t="s">
        <v>1043</v>
      </c>
    </row>
    <row r="118" s="2" customFormat="1">
      <c r="A118" s="38"/>
      <c r="B118" s="39"/>
      <c r="C118" s="40"/>
      <c r="D118" s="224" t="s">
        <v>192</v>
      </c>
      <c r="E118" s="40"/>
      <c r="F118" s="225" t="s">
        <v>358</v>
      </c>
      <c r="G118" s="40"/>
      <c r="H118" s="40"/>
      <c r="I118" s="226"/>
      <c r="J118" s="40"/>
      <c r="K118" s="40"/>
      <c r="L118" s="44"/>
      <c r="M118" s="227"/>
      <c r="N118" s="228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192</v>
      </c>
      <c r="AU118" s="17" t="s">
        <v>80</v>
      </c>
    </row>
    <row r="119" s="13" customFormat="1">
      <c r="A119" s="13"/>
      <c r="B119" s="229"/>
      <c r="C119" s="230"/>
      <c r="D119" s="231" t="s">
        <v>194</v>
      </c>
      <c r="E119" s="232" t="s">
        <v>19</v>
      </c>
      <c r="F119" s="233" t="s">
        <v>1044</v>
      </c>
      <c r="G119" s="230"/>
      <c r="H119" s="234">
        <v>481</v>
      </c>
      <c r="I119" s="235"/>
      <c r="J119" s="230"/>
      <c r="K119" s="230"/>
      <c r="L119" s="236"/>
      <c r="M119" s="237"/>
      <c r="N119" s="238"/>
      <c r="O119" s="238"/>
      <c r="P119" s="238"/>
      <c r="Q119" s="238"/>
      <c r="R119" s="238"/>
      <c r="S119" s="238"/>
      <c r="T119" s="239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0" t="s">
        <v>194</v>
      </c>
      <c r="AU119" s="240" t="s">
        <v>80</v>
      </c>
      <c r="AV119" s="13" t="s">
        <v>80</v>
      </c>
      <c r="AW119" s="13" t="s">
        <v>32</v>
      </c>
      <c r="AX119" s="13" t="s">
        <v>70</v>
      </c>
      <c r="AY119" s="240" t="s">
        <v>120</v>
      </c>
    </row>
    <row r="120" s="14" customFormat="1">
      <c r="A120" s="14"/>
      <c r="B120" s="241"/>
      <c r="C120" s="242"/>
      <c r="D120" s="231" t="s">
        <v>194</v>
      </c>
      <c r="E120" s="243" t="s">
        <v>19</v>
      </c>
      <c r="F120" s="244" t="s">
        <v>278</v>
      </c>
      <c r="G120" s="242"/>
      <c r="H120" s="245">
        <v>481</v>
      </c>
      <c r="I120" s="246"/>
      <c r="J120" s="242"/>
      <c r="K120" s="242"/>
      <c r="L120" s="247"/>
      <c r="M120" s="248"/>
      <c r="N120" s="249"/>
      <c r="O120" s="249"/>
      <c r="P120" s="249"/>
      <c r="Q120" s="249"/>
      <c r="R120" s="249"/>
      <c r="S120" s="249"/>
      <c r="T120" s="250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1" t="s">
        <v>194</v>
      </c>
      <c r="AU120" s="251" t="s">
        <v>80</v>
      </c>
      <c r="AV120" s="14" t="s">
        <v>119</v>
      </c>
      <c r="AW120" s="14" t="s">
        <v>32</v>
      </c>
      <c r="AX120" s="14" t="s">
        <v>78</v>
      </c>
      <c r="AY120" s="251" t="s">
        <v>120</v>
      </c>
    </row>
    <row r="121" s="2" customFormat="1" ht="24.15" customHeight="1">
      <c r="A121" s="38"/>
      <c r="B121" s="39"/>
      <c r="C121" s="197" t="s">
        <v>161</v>
      </c>
      <c r="D121" s="197" t="s">
        <v>121</v>
      </c>
      <c r="E121" s="198" t="s">
        <v>361</v>
      </c>
      <c r="F121" s="199" t="s">
        <v>362</v>
      </c>
      <c r="G121" s="200" t="s">
        <v>254</v>
      </c>
      <c r="H121" s="201">
        <v>141</v>
      </c>
      <c r="I121" s="202"/>
      <c r="J121" s="203">
        <f>ROUND(I121*H121,2)</f>
        <v>0</v>
      </c>
      <c r="K121" s="204"/>
      <c r="L121" s="44"/>
      <c r="M121" s="205" t="s">
        <v>19</v>
      </c>
      <c r="N121" s="206" t="s">
        <v>41</v>
      </c>
      <c r="O121" s="84"/>
      <c r="P121" s="207">
        <f>O121*H121</f>
        <v>0</v>
      </c>
      <c r="Q121" s="207">
        <v>0</v>
      </c>
      <c r="R121" s="207">
        <f>Q121*H121</f>
        <v>0</v>
      </c>
      <c r="S121" s="207">
        <v>0</v>
      </c>
      <c r="T121" s="208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09" t="s">
        <v>119</v>
      </c>
      <c r="AT121" s="209" t="s">
        <v>121</v>
      </c>
      <c r="AU121" s="209" t="s">
        <v>80</v>
      </c>
      <c r="AY121" s="17" t="s">
        <v>120</v>
      </c>
      <c r="BE121" s="210">
        <f>IF(N121="základní",J121,0)</f>
        <v>0</v>
      </c>
      <c r="BF121" s="210">
        <f>IF(N121="snížená",J121,0)</f>
        <v>0</v>
      </c>
      <c r="BG121" s="210">
        <f>IF(N121="zákl. přenesená",J121,0)</f>
        <v>0</v>
      </c>
      <c r="BH121" s="210">
        <f>IF(N121="sníž. přenesená",J121,0)</f>
        <v>0</v>
      </c>
      <c r="BI121" s="210">
        <f>IF(N121="nulová",J121,0)</f>
        <v>0</v>
      </c>
      <c r="BJ121" s="17" t="s">
        <v>78</v>
      </c>
      <c r="BK121" s="210">
        <f>ROUND(I121*H121,2)</f>
        <v>0</v>
      </c>
      <c r="BL121" s="17" t="s">
        <v>119</v>
      </c>
      <c r="BM121" s="209" t="s">
        <v>1045</v>
      </c>
    </row>
    <row r="122" s="2" customFormat="1">
      <c r="A122" s="38"/>
      <c r="B122" s="39"/>
      <c r="C122" s="40"/>
      <c r="D122" s="224" t="s">
        <v>192</v>
      </c>
      <c r="E122" s="40"/>
      <c r="F122" s="225" t="s">
        <v>364</v>
      </c>
      <c r="G122" s="40"/>
      <c r="H122" s="40"/>
      <c r="I122" s="226"/>
      <c r="J122" s="40"/>
      <c r="K122" s="40"/>
      <c r="L122" s="44"/>
      <c r="M122" s="227"/>
      <c r="N122" s="228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192</v>
      </c>
      <c r="AU122" s="17" t="s">
        <v>80</v>
      </c>
    </row>
    <row r="123" s="13" customFormat="1">
      <c r="A123" s="13"/>
      <c r="B123" s="229"/>
      <c r="C123" s="230"/>
      <c r="D123" s="231" t="s">
        <v>194</v>
      </c>
      <c r="E123" s="232" t="s">
        <v>19</v>
      </c>
      <c r="F123" s="233" t="s">
        <v>1046</v>
      </c>
      <c r="G123" s="230"/>
      <c r="H123" s="234">
        <v>141</v>
      </c>
      <c r="I123" s="235"/>
      <c r="J123" s="230"/>
      <c r="K123" s="230"/>
      <c r="L123" s="236"/>
      <c r="M123" s="237"/>
      <c r="N123" s="238"/>
      <c r="O123" s="238"/>
      <c r="P123" s="238"/>
      <c r="Q123" s="238"/>
      <c r="R123" s="238"/>
      <c r="S123" s="238"/>
      <c r="T123" s="239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0" t="s">
        <v>194</v>
      </c>
      <c r="AU123" s="240" t="s">
        <v>80</v>
      </c>
      <c r="AV123" s="13" t="s">
        <v>80</v>
      </c>
      <c r="AW123" s="13" t="s">
        <v>32</v>
      </c>
      <c r="AX123" s="13" t="s">
        <v>78</v>
      </c>
      <c r="AY123" s="240" t="s">
        <v>120</v>
      </c>
    </row>
    <row r="124" s="2" customFormat="1" ht="16.5" customHeight="1">
      <c r="A124" s="38"/>
      <c r="B124" s="39"/>
      <c r="C124" s="197" t="s">
        <v>165</v>
      </c>
      <c r="D124" s="197" t="s">
        <v>121</v>
      </c>
      <c r="E124" s="198" t="s">
        <v>466</v>
      </c>
      <c r="F124" s="199" t="s">
        <v>467</v>
      </c>
      <c r="G124" s="200" t="s">
        <v>267</v>
      </c>
      <c r="H124" s="201">
        <v>10.574999999999999</v>
      </c>
      <c r="I124" s="202"/>
      <c r="J124" s="203">
        <f>ROUND(I124*H124,2)</f>
        <v>0</v>
      </c>
      <c r="K124" s="204"/>
      <c r="L124" s="44"/>
      <c r="M124" s="205" t="s">
        <v>19</v>
      </c>
      <c r="N124" s="206" t="s">
        <v>41</v>
      </c>
      <c r="O124" s="84"/>
      <c r="P124" s="207">
        <f>O124*H124</f>
        <v>0</v>
      </c>
      <c r="Q124" s="207">
        <v>0</v>
      </c>
      <c r="R124" s="207">
        <f>Q124*H124</f>
        <v>0</v>
      </c>
      <c r="S124" s="207">
        <v>0</v>
      </c>
      <c r="T124" s="20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09" t="s">
        <v>119</v>
      </c>
      <c r="AT124" s="209" t="s">
        <v>121</v>
      </c>
      <c r="AU124" s="209" t="s">
        <v>80</v>
      </c>
      <c r="AY124" s="17" t="s">
        <v>120</v>
      </c>
      <c r="BE124" s="210">
        <f>IF(N124="základní",J124,0)</f>
        <v>0</v>
      </c>
      <c r="BF124" s="210">
        <f>IF(N124="snížená",J124,0)</f>
        <v>0</v>
      </c>
      <c r="BG124" s="210">
        <f>IF(N124="zákl. přenesená",J124,0)</f>
        <v>0</v>
      </c>
      <c r="BH124" s="210">
        <f>IF(N124="sníž. přenesená",J124,0)</f>
        <v>0</v>
      </c>
      <c r="BI124" s="210">
        <f>IF(N124="nulová",J124,0)</f>
        <v>0</v>
      </c>
      <c r="BJ124" s="17" t="s">
        <v>78</v>
      </c>
      <c r="BK124" s="210">
        <f>ROUND(I124*H124,2)</f>
        <v>0</v>
      </c>
      <c r="BL124" s="17" t="s">
        <v>119</v>
      </c>
      <c r="BM124" s="209" t="s">
        <v>1047</v>
      </c>
    </row>
    <row r="125" s="2" customFormat="1">
      <c r="A125" s="38"/>
      <c r="B125" s="39"/>
      <c r="C125" s="40"/>
      <c r="D125" s="224" t="s">
        <v>192</v>
      </c>
      <c r="E125" s="40"/>
      <c r="F125" s="225" t="s">
        <v>469</v>
      </c>
      <c r="G125" s="40"/>
      <c r="H125" s="40"/>
      <c r="I125" s="226"/>
      <c r="J125" s="40"/>
      <c r="K125" s="40"/>
      <c r="L125" s="44"/>
      <c r="M125" s="227"/>
      <c r="N125" s="228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192</v>
      </c>
      <c r="AU125" s="17" t="s">
        <v>80</v>
      </c>
    </row>
    <row r="126" s="13" customFormat="1">
      <c r="A126" s="13"/>
      <c r="B126" s="229"/>
      <c r="C126" s="230"/>
      <c r="D126" s="231" t="s">
        <v>194</v>
      </c>
      <c r="E126" s="232" t="s">
        <v>19</v>
      </c>
      <c r="F126" s="233" t="s">
        <v>1048</v>
      </c>
      <c r="G126" s="230"/>
      <c r="H126" s="234">
        <v>10.574999999999999</v>
      </c>
      <c r="I126" s="235"/>
      <c r="J126" s="230"/>
      <c r="K126" s="230"/>
      <c r="L126" s="236"/>
      <c r="M126" s="237"/>
      <c r="N126" s="238"/>
      <c r="O126" s="238"/>
      <c r="P126" s="238"/>
      <c r="Q126" s="238"/>
      <c r="R126" s="238"/>
      <c r="S126" s="238"/>
      <c r="T126" s="239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0" t="s">
        <v>194</v>
      </c>
      <c r="AU126" s="240" t="s">
        <v>80</v>
      </c>
      <c r="AV126" s="13" t="s">
        <v>80</v>
      </c>
      <c r="AW126" s="13" t="s">
        <v>32</v>
      </c>
      <c r="AX126" s="13" t="s">
        <v>78</v>
      </c>
      <c r="AY126" s="240" t="s">
        <v>120</v>
      </c>
    </row>
    <row r="127" s="11" customFormat="1" ht="22.8" customHeight="1">
      <c r="A127" s="11"/>
      <c r="B127" s="183"/>
      <c r="C127" s="184"/>
      <c r="D127" s="185" t="s">
        <v>69</v>
      </c>
      <c r="E127" s="222" t="s">
        <v>119</v>
      </c>
      <c r="F127" s="222" t="s">
        <v>478</v>
      </c>
      <c r="G127" s="184"/>
      <c r="H127" s="184"/>
      <c r="I127" s="187"/>
      <c r="J127" s="223">
        <f>BK127</f>
        <v>0</v>
      </c>
      <c r="K127" s="184"/>
      <c r="L127" s="189"/>
      <c r="M127" s="190"/>
      <c r="N127" s="191"/>
      <c r="O127" s="191"/>
      <c r="P127" s="192">
        <f>SUM(P128:P138)</f>
        <v>0</v>
      </c>
      <c r="Q127" s="191"/>
      <c r="R127" s="192">
        <f>SUM(R128:R138)</f>
        <v>481.87526400000002</v>
      </c>
      <c r="S127" s="191"/>
      <c r="T127" s="193">
        <f>SUM(T128:T138)</f>
        <v>0</v>
      </c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R127" s="194" t="s">
        <v>78</v>
      </c>
      <c r="AT127" s="195" t="s">
        <v>69</v>
      </c>
      <c r="AU127" s="195" t="s">
        <v>78</v>
      </c>
      <c r="AY127" s="194" t="s">
        <v>120</v>
      </c>
      <c r="BK127" s="196">
        <f>SUM(BK128:BK138)</f>
        <v>0</v>
      </c>
    </row>
    <row r="128" s="2" customFormat="1" ht="24.15" customHeight="1">
      <c r="A128" s="38"/>
      <c r="B128" s="39"/>
      <c r="C128" s="197" t="s">
        <v>169</v>
      </c>
      <c r="D128" s="197" t="s">
        <v>121</v>
      </c>
      <c r="E128" s="198" t="s">
        <v>515</v>
      </c>
      <c r="F128" s="199" t="s">
        <v>516</v>
      </c>
      <c r="G128" s="200" t="s">
        <v>267</v>
      </c>
      <c r="H128" s="201">
        <v>225.80000000000001</v>
      </c>
      <c r="I128" s="202"/>
      <c r="J128" s="203">
        <f>ROUND(I128*H128,2)</f>
        <v>0</v>
      </c>
      <c r="K128" s="204"/>
      <c r="L128" s="44"/>
      <c r="M128" s="205" t="s">
        <v>19</v>
      </c>
      <c r="N128" s="206" t="s">
        <v>41</v>
      </c>
      <c r="O128" s="84"/>
      <c r="P128" s="207">
        <f>O128*H128</f>
        <v>0</v>
      </c>
      <c r="Q128" s="207">
        <v>2.13408</v>
      </c>
      <c r="R128" s="207">
        <f>Q128*H128</f>
        <v>481.87526400000002</v>
      </c>
      <c r="S128" s="207">
        <v>0</v>
      </c>
      <c r="T128" s="20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09" t="s">
        <v>119</v>
      </c>
      <c r="AT128" s="209" t="s">
        <v>121</v>
      </c>
      <c r="AU128" s="209" t="s">
        <v>80</v>
      </c>
      <c r="AY128" s="17" t="s">
        <v>120</v>
      </c>
      <c r="BE128" s="210">
        <f>IF(N128="základní",J128,0)</f>
        <v>0</v>
      </c>
      <c r="BF128" s="210">
        <f>IF(N128="snížená",J128,0)</f>
        <v>0</v>
      </c>
      <c r="BG128" s="210">
        <f>IF(N128="zákl. přenesená",J128,0)</f>
        <v>0</v>
      </c>
      <c r="BH128" s="210">
        <f>IF(N128="sníž. přenesená",J128,0)</f>
        <v>0</v>
      </c>
      <c r="BI128" s="210">
        <f>IF(N128="nulová",J128,0)</f>
        <v>0</v>
      </c>
      <c r="BJ128" s="17" t="s">
        <v>78</v>
      </c>
      <c r="BK128" s="210">
        <f>ROUND(I128*H128,2)</f>
        <v>0</v>
      </c>
      <c r="BL128" s="17" t="s">
        <v>119</v>
      </c>
      <c r="BM128" s="209" t="s">
        <v>1049</v>
      </c>
    </row>
    <row r="129" s="2" customFormat="1">
      <c r="A129" s="38"/>
      <c r="B129" s="39"/>
      <c r="C129" s="40"/>
      <c r="D129" s="224" t="s">
        <v>192</v>
      </c>
      <c r="E129" s="40"/>
      <c r="F129" s="225" t="s">
        <v>518</v>
      </c>
      <c r="G129" s="40"/>
      <c r="H129" s="40"/>
      <c r="I129" s="226"/>
      <c r="J129" s="40"/>
      <c r="K129" s="40"/>
      <c r="L129" s="44"/>
      <c r="M129" s="227"/>
      <c r="N129" s="228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192</v>
      </c>
      <c r="AU129" s="17" t="s">
        <v>80</v>
      </c>
    </row>
    <row r="130" s="13" customFormat="1">
      <c r="A130" s="13"/>
      <c r="B130" s="229"/>
      <c r="C130" s="230"/>
      <c r="D130" s="231" t="s">
        <v>194</v>
      </c>
      <c r="E130" s="232" t="s">
        <v>19</v>
      </c>
      <c r="F130" s="233" t="s">
        <v>1050</v>
      </c>
      <c r="G130" s="230"/>
      <c r="H130" s="234">
        <v>131.5</v>
      </c>
      <c r="I130" s="235"/>
      <c r="J130" s="230"/>
      <c r="K130" s="230"/>
      <c r="L130" s="236"/>
      <c r="M130" s="237"/>
      <c r="N130" s="238"/>
      <c r="O130" s="238"/>
      <c r="P130" s="238"/>
      <c r="Q130" s="238"/>
      <c r="R130" s="238"/>
      <c r="S130" s="238"/>
      <c r="T130" s="239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0" t="s">
        <v>194</v>
      </c>
      <c r="AU130" s="240" t="s">
        <v>80</v>
      </c>
      <c r="AV130" s="13" t="s">
        <v>80</v>
      </c>
      <c r="AW130" s="13" t="s">
        <v>32</v>
      </c>
      <c r="AX130" s="13" t="s">
        <v>70</v>
      </c>
      <c r="AY130" s="240" t="s">
        <v>120</v>
      </c>
    </row>
    <row r="131" s="13" customFormat="1">
      <c r="A131" s="13"/>
      <c r="B131" s="229"/>
      <c r="C131" s="230"/>
      <c r="D131" s="231" t="s">
        <v>194</v>
      </c>
      <c r="E131" s="232" t="s">
        <v>19</v>
      </c>
      <c r="F131" s="233" t="s">
        <v>1051</v>
      </c>
      <c r="G131" s="230"/>
      <c r="H131" s="234">
        <v>23.699999999999999</v>
      </c>
      <c r="I131" s="235"/>
      <c r="J131" s="230"/>
      <c r="K131" s="230"/>
      <c r="L131" s="236"/>
      <c r="M131" s="237"/>
      <c r="N131" s="238"/>
      <c r="O131" s="238"/>
      <c r="P131" s="238"/>
      <c r="Q131" s="238"/>
      <c r="R131" s="238"/>
      <c r="S131" s="238"/>
      <c r="T131" s="239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0" t="s">
        <v>194</v>
      </c>
      <c r="AU131" s="240" t="s">
        <v>80</v>
      </c>
      <c r="AV131" s="13" t="s">
        <v>80</v>
      </c>
      <c r="AW131" s="13" t="s">
        <v>32</v>
      </c>
      <c r="AX131" s="13" t="s">
        <v>70</v>
      </c>
      <c r="AY131" s="240" t="s">
        <v>120</v>
      </c>
    </row>
    <row r="132" s="13" customFormat="1">
      <c r="A132" s="13"/>
      <c r="B132" s="229"/>
      <c r="C132" s="230"/>
      <c r="D132" s="231" t="s">
        <v>194</v>
      </c>
      <c r="E132" s="232" t="s">
        <v>19</v>
      </c>
      <c r="F132" s="233" t="s">
        <v>1052</v>
      </c>
      <c r="G132" s="230"/>
      <c r="H132" s="234">
        <v>70.599999999999994</v>
      </c>
      <c r="I132" s="235"/>
      <c r="J132" s="230"/>
      <c r="K132" s="230"/>
      <c r="L132" s="236"/>
      <c r="M132" s="237"/>
      <c r="N132" s="238"/>
      <c r="O132" s="238"/>
      <c r="P132" s="238"/>
      <c r="Q132" s="238"/>
      <c r="R132" s="238"/>
      <c r="S132" s="238"/>
      <c r="T132" s="239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0" t="s">
        <v>194</v>
      </c>
      <c r="AU132" s="240" t="s">
        <v>80</v>
      </c>
      <c r="AV132" s="13" t="s">
        <v>80</v>
      </c>
      <c r="AW132" s="13" t="s">
        <v>32</v>
      </c>
      <c r="AX132" s="13" t="s">
        <v>70</v>
      </c>
      <c r="AY132" s="240" t="s">
        <v>120</v>
      </c>
    </row>
    <row r="133" s="14" customFormat="1">
      <c r="A133" s="14"/>
      <c r="B133" s="241"/>
      <c r="C133" s="242"/>
      <c r="D133" s="231" t="s">
        <v>194</v>
      </c>
      <c r="E133" s="243" t="s">
        <v>19</v>
      </c>
      <c r="F133" s="244" t="s">
        <v>278</v>
      </c>
      <c r="G133" s="242"/>
      <c r="H133" s="245">
        <v>225.80000000000001</v>
      </c>
      <c r="I133" s="246"/>
      <c r="J133" s="242"/>
      <c r="K133" s="242"/>
      <c r="L133" s="247"/>
      <c r="M133" s="248"/>
      <c r="N133" s="249"/>
      <c r="O133" s="249"/>
      <c r="P133" s="249"/>
      <c r="Q133" s="249"/>
      <c r="R133" s="249"/>
      <c r="S133" s="249"/>
      <c r="T133" s="250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1" t="s">
        <v>194</v>
      </c>
      <c r="AU133" s="251" t="s">
        <v>80</v>
      </c>
      <c r="AV133" s="14" t="s">
        <v>119</v>
      </c>
      <c r="AW133" s="14" t="s">
        <v>32</v>
      </c>
      <c r="AX133" s="14" t="s">
        <v>78</v>
      </c>
      <c r="AY133" s="251" t="s">
        <v>120</v>
      </c>
    </row>
    <row r="134" s="2" customFormat="1" ht="24.15" customHeight="1">
      <c r="A134" s="38"/>
      <c r="B134" s="39"/>
      <c r="C134" s="197" t="s">
        <v>174</v>
      </c>
      <c r="D134" s="197" t="s">
        <v>121</v>
      </c>
      <c r="E134" s="198" t="s">
        <v>1053</v>
      </c>
      <c r="F134" s="199" t="s">
        <v>1054</v>
      </c>
      <c r="G134" s="200" t="s">
        <v>254</v>
      </c>
      <c r="H134" s="201">
        <v>319.30000000000001</v>
      </c>
      <c r="I134" s="202"/>
      <c r="J134" s="203">
        <f>ROUND(I134*H134,2)</f>
        <v>0</v>
      </c>
      <c r="K134" s="204"/>
      <c r="L134" s="44"/>
      <c r="M134" s="205" t="s">
        <v>19</v>
      </c>
      <c r="N134" s="206" t="s">
        <v>41</v>
      </c>
      <c r="O134" s="84"/>
      <c r="P134" s="207">
        <f>O134*H134</f>
        <v>0</v>
      </c>
      <c r="Q134" s="207">
        <v>0</v>
      </c>
      <c r="R134" s="207">
        <f>Q134*H134</f>
        <v>0</v>
      </c>
      <c r="S134" s="207">
        <v>0</v>
      </c>
      <c r="T134" s="20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09" t="s">
        <v>119</v>
      </c>
      <c r="AT134" s="209" t="s">
        <v>121</v>
      </c>
      <c r="AU134" s="209" t="s">
        <v>80</v>
      </c>
      <c r="AY134" s="17" t="s">
        <v>120</v>
      </c>
      <c r="BE134" s="210">
        <f>IF(N134="základní",J134,0)</f>
        <v>0</v>
      </c>
      <c r="BF134" s="210">
        <f>IF(N134="snížená",J134,0)</f>
        <v>0</v>
      </c>
      <c r="BG134" s="210">
        <f>IF(N134="zákl. přenesená",J134,0)</f>
        <v>0</v>
      </c>
      <c r="BH134" s="210">
        <f>IF(N134="sníž. přenesená",J134,0)</f>
        <v>0</v>
      </c>
      <c r="BI134" s="210">
        <f>IF(N134="nulová",J134,0)</f>
        <v>0</v>
      </c>
      <c r="BJ134" s="17" t="s">
        <v>78</v>
      </c>
      <c r="BK134" s="210">
        <f>ROUND(I134*H134,2)</f>
        <v>0</v>
      </c>
      <c r="BL134" s="17" t="s">
        <v>119</v>
      </c>
      <c r="BM134" s="209" t="s">
        <v>1055</v>
      </c>
    </row>
    <row r="135" s="2" customFormat="1">
      <c r="A135" s="38"/>
      <c r="B135" s="39"/>
      <c r="C135" s="40"/>
      <c r="D135" s="224" t="s">
        <v>192</v>
      </c>
      <c r="E135" s="40"/>
      <c r="F135" s="225" t="s">
        <v>1056</v>
      </c>
      <c r="G135" s="40"/>
      <c r="H135" s="40"/>
      <c r="I135" s="226"/>
      <c r="J135" s="40"/>
      <c r="K135" s="40"/>
      <c r="L135" s="44"/>
      <c r="M135" s="227"/>
      <c r="N135" s="228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192</v>
      </c>
      <c r="AU135" s="17" t="s">
        <v>80</v>
      </c>
    </row>
    <row r="136" s="13" customFormat="1">
      <c r="A136" s="13"/>
      <c r="B136" s="229"/>
      <c r="C136" s="230"/>
      <c r="D136" s="231" t="s">
        <v>194</v>
      </c>
      <c r="E136" s="232" t="s">
        <v>19</v>
      </c>
      <c r="F136" s="233" t="s">
        <v>1057</v>
      </c>
      <c r="G136" s="230"/>
      <c r="H136" s="234">
        <v>228.69999999999999</v>
      </c>
      <c r="I136" s="235"/>
      <c r="J136" s="230"/>
      <c r="K136" s="230"/>
      <c r="L136" s="236"/>
      <c r="M136" s="237"/>
      <c r="N136" s="238"/>
      <c r="O136" s="238"/>
      <c r="P136" s="238"/>
      <c r="Q136" s="238"/>
      <c r="R136" s="238"/>
      <c r="S136" s="238"/>
      <c r="T136" s="23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0" t="s">
        <v>194</v>
      </c>
      <c r="AU136" s="240" t="s">
        <v>80</v>
      </c>
      <c r="AV136" s="13" t="s">
        <v>80</v>
      </c>
      <c r="AW136" s="13" t="s">
        <v>32</v>
      </c>
      <c r="AX136" s="13" t="s">
        <v>70</v>
      </c>
      <c r="AY136" s="240" t="s">
        <v>120</v>
      </c>
    </row>
    <row r="137" s="13" customFormat="1">
      <c r="A137" s="13"/>
      <c r="B137" s="229"/>
      <c r="C137" s="230"/>
      <c r="D137" s="231" t="s">
        <v>194</v>
      </c>
      <c r="E137" s="232" t="s">
        <v>19</v>
      </c>
      <c r="F137" s="233" t="s">
        <v>1058</v>
      </c>
      <c r="G137" s="230"/>
      <c r="H137" s="234">
        <v>90.599999999999994</v>
      </c>
      <c r="I137" s="235"/>
      <c r="J137" s="230"/>
      <c r="K137" s="230"/>
      <c r="L137" s="236"/>
      <c r="M137" s="237"/>
      <c r="N137" s="238"/>
      <c r="O137" s="238"/>
      <c r="P137" s="238"/>
      <c r="Q137" s="238"/>
      <c r="R137" s="238"/>
      <c r="S137" s="238"/>
      <c r="T137" s="23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0" t="s">
        <v>194</v>
      </c>
      <c r="AU137" s="240" t="s">
        <v>80</v>
      </c>
      <c r="AV137" s="13" t="s">
        <v>80</v>
      </c>
      <c r="AW137" s="13" t="s">
        <v>32</v>
      </c>
      <c r="AX137" s="13" t="s">
        <v>70</v>
      </c>
      <c r="AY137" s="240" t="s">
        <v>120</v>
      </c>
    </row>
    <row r="138" s="14" customFormat="1">
      <c r="A138" s="14"/>
      <c r="B138" s="241"/>
      <c r="C138" s="242"/>
      <c r="D138" s="231" t="s">
        <v>194</v>
      </c>
      <c r="E138" s="243" t="s">
        <v>19</v>
      </c>
      <c r="F138" s="244" t="s">
        <v>278</v>
      </c>
      <c r="G138" s="242"/>
      <c r="H138" s="245">
        <v>319.30000000000001</v>
      </c>
      <c r="I138" s="246"/>
      <c r="J138" s="242"/>
      <c r="K138" s="242"/>
      <c r="L138" s="247"/>
      <c r="M138" s="248"/>
      <c r="N138" s="249"/>
      <c r="O138" s="249"/>
      <c r="P138" s="249"/>
      <c r="Q138" s="249"/>
      <c r="R138" s="249"/>
      <c r="S138" s="249"/>
      <c r="T138" s="250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1" t="s">
        <v>194</v>
      </c>
      <c r="AU138" s="251" t="s">
        <v>80</v>
      </c>
      <c r="AV138" s="14" t="s">
        <v>119</v>
      </c>
      <c r="AW138" s="14" t="s">
        <v>32</v>
      </c>
      <c r="AX138" s="14" t="s">
        <v>78</v>
      </c>
      <c r="AY138" s="251" t="s">
        <v>120</v>
      </c>
    </row>
    <row r="139" s="11" customFormat="1" ht="22.8" customHeight="1">
      <c r="A139" s="11"/>
      <c r="B139" s="183"/>
      <c r="C139" s="184"/>
      <c r="D139" s="185" t="s">
        <v>69</v>
      </c>
      <c r="E139" s="222" t="s">
        <v>365</v>
      </c>
      <c r="F139" s="222" t="s">
        <v>366</v>
      </c>
      <c r="G139" s="184"/>
      <c r="H139" s="184"/>
      <c r="I139" s="187"/>
      <c r="J139" s="223">
        <f>BK139</f>
        <v>0</v>
      </c>
      <c r="K139" s="184"/>
      <c r="L139" s="189"/>
      <c r="M139" s="190"/>
      <c r="N139" s="191"/>
      <c r="O139" s="191"/>
      <c r="P139" s="192">
        <f>SUM(P140:P141)</f>
        <v>0</v>
      </c>
      <c r="Q139" s="191"/>
      <c r="R139" s="192">
        <f>SUM(R140:R141)</f>
        <v>0</v>
      </c>
      <c r="S139" s="191"/>
      <c r="T139" s="193">
        <f>SUM(T140:T141)</f>
        <v>0</v>
      </c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R139" s="194" t="s">
        <v>78</v>
      </c>
      <c r="AT139" s="195" t="s">
        <v>69</v>
      </c>
      <c r="AU139" s="195" t="s">
        <v>78</v>
      </c>
      <c r="AY139" s="194" t="s">
        <v>120</v>
      </c>
      <c r="BK139" s="196">
        <f>SUM(BK140:BK141)</f>
        <v>0</v>
      </c>
    </row>
    <row r="140" s="2" customFormat="1" ht="16.5" customHeight="1">
      <c r="A140" s="38"/>
      <c r="B140" s="39"/>
      <c r="C140" s="197" t="s">
        <v>8</v>
      </c>
      <c r="D140" s="197" t="s">
        <v>121</v>
      </c>
      <c r="E140" s="198" t="s">
        <v>368</v>
      </c>
      <c r="F140" s="199" t="s">
        <v>369</v>
      </c>
      <c r="G140" s="200" t="s">
        <v>314</v>
      </c>
      <c r="H140" s="201">
        <v>481.87900000000002</v>
      </c>
      <c r="I140" s="202"/>
      <c r="J140" s="203">
        <f>ROUND(I140*H140,2)</f>
        <v>0</v>
      </c>
      <c r="K140" s="204"/>
      <c r="L140" s="44"/>
      <c r="M140" s="205" t="s">
        <v>19</v>
      </c>
      <c r="N140" s="206" t="s">
        <v>41</v>
      </c>
      <c r="O140" s="84"/>
      <c r="P140" s="207">
        <f>O140*H140</f>
        <v>0</v>
      </c>
      <c r="Q140" s="207">
        <v>0</v>
      </c>
      <c r="R140" s="207">
        <f>Q140*H140</f>
        <v>0</v>
      </c>
      <c r="S140" s="207">
        <v>0</v>
      </c>
      <c r="T140" s="20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09" t="s">
        <v>119</v>
      </c>
      <c r="AT140" s="209" t="s">
        <v>121</v>
      </c>
      <c r="AU140" s="209" t="s">
        <v>80</v>
      </c>
      <c r="AY140" s="17" t="s">
        <v>120</v>
      </c>
      <c r="BE140" s="210">
        <f>IF(N140="základní",J140,0)</f>
        <v>0</v>
      </c>
      <c r="BF140" s="210">
        <f>IF(N140="snížená",J140,0)</f>
        <v>0</v>
      </c>
      <c r="BG140" s="210">
        <f>IF(N140="zákl. přenesená",J140,0)</f>
        <v>0</v>
      </c>
      <c r="BH140" s="210">
        <f>IF(N140="sníž. přenesená",J140,0)</f>
        <v>0</v>
      </c>
      <c r="BI140" s="210">
        <f>IF(N140="nulová",J140,0)</f>
        <v>0</v>
      </c>
      <c r="BJ140" s="17" t="s">
        <v>78</v>
      </c>
      <c r="BK140" s="210">
        <f>ROUND(I140*H140,2)</f>
        <v>0</v>
      </c>
      <c r="BL140" s="17" t="s">
        <v>119</v>
      </c>
      <c r="BM140" s="209" t="s">
        <v>1059</v>
      </c>
    </row>
    <row r="141" s="2" customFormat="1">
      <c r="A141" s="38"/>
      <c r="B141" s="39"/>
      <c r="C141" s="40"/>
      <c r="D141" s="224" t="s">
        <v>192</v>
      </c>
      <c r="E141" s="40"/>
      <c r="F141" s="225" t="s">
        <v>371</v>
      </c>
      <c r="G141" s="40"/>
      <c r="H141" s="40"/>
      <c r="I141" s="226"/>
      <c r="J141" s="40"/>
      <c r="K141" s="40"/>
      <c r="L141" s="44"/>
      <c r="M141" s="263"/>
      <c r="N141" s="264"/>
      <c r="O141" s="213"/>
      <c r="P141" s="213"/>
      <c r="Q141" s="213"/>
      <c r="R141" s="213"/>
      <c r="S141" s="213"/>
      <c r="T141" s="26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192</v>
      </c>
      <c r="AU141" s="17" t="s">
        <v>80</v>
      </c>
    </row>
    <row r="142" s="2" customFormat="1" ht="6.96" customHeight="1">
      <c r="A142" s="38"/>
      <c r="B142" s="59"/>
      <c r="C142" s="60"/>
      <c r="D142" s="60"/>
      <c r="E142" s="60"/>
      <c r="F142" s="60"/>
      <c r="G142" s="60"/>
      <c r="H142" s="60"/>
      <c r="I142" s="60"/>
      <c r="J142" s="60"/>
      <c r="K142" s="60"/>
      <c r="L142" s="44"/>
      <c r="M142" s="38"/>
      <c r="O142" s="38"/>
      <c r="P142" s="38"/>
      <c r="Q142" s="38"/>
      <c r="R142" s="38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</row>
  </sheetData>
  <sheetProtection sheet="1" autoFilter="0" formatColumns="0" formatRows="0" objects="1" scenarios="1" spinCount="100000" saltValue="vSBXhKL9HPRihXwrdQXyuP3s4NPMthn5bLEmouiN+AQwPUz/lIVTyuqiXFQF8DDDMdyHBi9/0hROtnqSWYQKtA==" hashValue="nTuRNm0uDSu/R/gl5iq4mBJzvpXL5i0LzViDv7mMJOOPwstRZgqzb/gcJ1tODIWZUPPtBjTm7zQ3tm5gIOSH4A==" algorithmName="SHA-512" password="CC35"/>
  <autoFilter ref="C82:K141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7" r:id="rId1" display="https://podminky.urs.cz/item/CS_URS_2021_02/121151123"/>
    <hyperlink ref="F90" r:id="rId2" display="https://podminky.urs.cz/item/CS_URS_2021_02/122251406"/>
    <hyperlink ref="F93" r:id="rId3" display="https://podminky.urs.cz/item/CS_URS_2021_02/162651111"/>
    <hyperlink ref="F97" r:id="rId4" display="https://podminky.urs.cz/item/CS_URS_2021_02/162751117"/>
    <hyperlink ref="F100" r:id="rId5" display="https://podminky.urs.cz/item/CS_URS_2021_02/162751119"/>
    <hyperlink ref="F103" r:id="rId6" display="https://podminky.urs.cz/item/CS_URS_2021_02/171201201"/>
    <hyperlink ref="F108" r:id="rId7" display="https://podminky.urs.cz/item/CS_URS_2021_02/171201231"/>
    <hyperlink ref="F111" r:id="rId8" display="https://podminky.urs.cz/item/CS_URS_2021_02/00572474"/>
    <hyperlink ref="F115" r:id="rId9" display="https://podminky.urs.cz/item/CS_URS_2021_02/181951111"/>
    <hyperlink ref="F118" r:id="rId10" display="https://podminky.urs.cz/item/CS_URS_2021_02/182151111"/>
    <hyperlink ref="F122" r:id="rId11" display="https://podminky.urs.cz/item/CS_URS_2021_02/182351123"/>
    <hyperlink ref="F125" r:id="rId12" display="https://podminky.urs.cz/item/CS_URS_2021_02/185804312"/>
    <hyperlink ref="F129" r:id="rId13" display="https://podminky.urs.cz/item/CS_URS_2021_02/462511270"/>
    <hyperlink ref="F135" r:id="rId14" display="https://podminky.urs.cz/item/CS_URS_2021_02/462519002"/>
    <hyperlink ref="F141" r:id="rId15" display="https://podminky.urs.cz/item/CS_URS_2021_02/998331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6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80</v>
      </c>
    </row>
    <row r="4" s="1" customFormat="1" ht="24.96" customHeight="1">
      <c r="B4" s="20"/>
      <c r="D4" s="130" t="s">
        <v>96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Rybník R2 s cestou C27 na hráz v k.ú. Třebihošť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97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1060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20. 9. 2021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28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33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28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34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36</v>
      </c>
      <c r="E30" s="38"/>
      <c r="F30" s="38"/>
      <c r="G30" s="38"/>
      <c r="H30" s="38"/>
      <c r="I30" s="38"/>
      <c r="J30" s="144">
        <f>ROUND(J88,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38</v>
      </c>
      <c r="G32" s="38"/>
      <c r="H32" s="38"/>
      <c r="I32" s="145" t="s">
        <v>37</v>
      </c>
      <c r="J32" s="145" t="s">
        <v>39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40</v>
      </c>
      <c r="E33" s="132" t="s">
        <v>41</v>
      </c>
      <c r="F33" s="147">
        <f>ROUND((SUM(BE88:BE251)),  2)</f>
        <v>0</v>
      </c>
      <c r="G33" s="38"/>
      <c r="H33" s="38"/>
      <c r="I33" s="148">
        <v>0.20999999999999999</v>
      </c>
      <c r="J33" s="147">
        <f>ROUND(((SUM(BE88:BE251))*I33),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42</v>
      </c>
      <c r="F34" s="147">
        <f>ROUND((SUM(BF88:BF251)),  2)</f>
        <v>0</v>
      </c>
      <c r="G34" s="38"/>
      <c r="H34" s="38"/>
      <c r="I34" s="148">
        <v>0.14999999999999999</v>
      </c>
      <c r="J34" s="147">
        <f>ROUND(((SUM(BF88:BF251))*I34),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43</v>
      </c>
      <c r="F35" s="147">
        <f>ROUND((SUM(BG88:BG251)),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44</v>
      </c>
      <c r="F36" s="147">
        <f>ROUND((SUM(BH88:BH251)),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45</v>
      </c>
      <c r="F37" s="147">
        <f>ROUND((SUM(BI88:BI251)),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46</v>
      </c>
      <c r="E39" s="151"/>
      <c r="F39" s="151"/>
      <c r="G39" s="152" t="s">
        <v>47</v>
      </c>
      <c r="H39" s="153" t="s">
        <v>48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99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Rybník R2 s cestou C27 na hráz v k.ú. Třebihošť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97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SO-02 - Cesta C27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Třebihošť</v>
      </c>
      <c r="G52" s="40"/>
      <c r="H52" s="40"/>
      <c r="I52" s="32" t="s">
        <v>23</v>
      </c>
      <c r="J52" s="72" t="str">
        <f>IF(J12="","",J12)</f>
        <v>20. 9. 2021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33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100</v>
      </c>
      <c r="D57" s="162"/>
      <c r="E57" s="162"/>
      <c r="F57" s="162"/>
      <c r="G57" s="162"/>
      <c r="H57" s="162"/>
      <c r="I57" s="162"/>
      <c r="J57" s="163" t="s">
        <v>101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68</v>
      </c>
      <c r="D59" s="40"/>
      <c r="E59" s="40"/>
      <c r="F59" s="40"/>
      <c r="G59" s="40"/>
      <c r="H59" s="40"/>
      <c r="I59" s="40"/>
      <c r="J59" s="102">
        <f>J88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102</v>
      </c>
    </row>
    <row r="60" s="9" customFormat="1" ht="24.96" customHeight="1">
      <c r="A60" s="9"/>
      <c r="B60" s="165"/>
      <c r="C60" s="166"/>
      <c r="D60" s="167" t="s">
        <v>182</v>
      </c>
      <c r="E60" s="168"/>
      <c r="F60" s="168"/>
      <c r="G60" s="168"/>
      <c r="H60" s="168"/>
      <c r="I60" s="168"/>
      <c r="J60" s="169">
        <f>J89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16"/>
      <c r="C61" s="217"/>
      <c r="D61" s="218" t="s">
        <v>183</v>
      </c>
      <c r="E61" s="219"/>
      <c r="F61" s="219"/>
      <c r="G61" s="219"/>
      <c r="H61" s="219"/>
      <c r="I61" s="219"/>
      <c r="J61" s="220">
        <f>J90</f>
        <v>0</v>
      </c>
      <c r="K61" s="217"/>
      <c r="L61" s="221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16"/>
      <c r="C62" s="217"/>
      <c r="D62" s="218" t="s">
        <v>373</v>
      </c>
      <c r="E62" s="219"/>
      <c r="F62" s="219"/>
      <c r="G62" s="219"/>
      <c r="H62" s="219"/>
      <c r="I62" s="219"/>
      <c r="J62" s="220">
        <f>J152</f>
        <v>0</v>
      </c>
      <c r="K62" s="217"/>
      <c r="L62" s="221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16"/>
      <c r="C63" s="217"/>
      <c r="D63" s="218" t="s">
        <v>577</v>
      </c>
      <c r="E63" s="219"/>
      <c r="F63" s="219"/>
      <c r="G63" s="219"/>
      <c r="H63" s="219"/>
      <c r="I63" s="219"/>
      <c r="J63" s="220">
        <f>J156</f>
        <v>0</v>
      </c>
      <c r="K63" s="217"/>
      <c r="L63" s="221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12" customFormat="1" ht="19.92" customHeight="1">
      <c r="A64" s="12"/>
      <c r="B64" s="216"/>
      <c r="C64" s="217"/>
      <c r="D64" s="218" t="s">
        <v>374</v>
      </c>
      <c r="E64" s="219"/>
      <c r="F64" s="219"/>
      <c r="G64" s="219"/>
      <c r="H64" s="219"/>
      <c r="I64" s="219"/>
      <c r="J64" s="220">
        <f>J164</f>
        <v>0</v>
      </c>
      <c r="K64" s="217"/>
      <c r="L64" s="221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="12" customFormat="1" ht="19.92" customHeight="1">
      <c r="A65" s="12"/>
      <c r="B65" s="216"/>
      <c r="C65" s="217"/>
      <c r="D65" s="218" t="s">
        <v>1061</v>
      </c>
      <c r="E65" s="219"/>
      <c r="F65" s="219"/>
      <c r="G65" s="219"/>
      <c r="H65" s="219"/>
      <c r="I65" s="219"/>
      <c r="J65" s="220">
        <f>J171</f>
        <v>0</v>
      </c>
      <c r="K65" s="217"/>
      <c r="L65" s="221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12" customFormat="1" ht="19.92" customHeight="1">
      <c r="A66" s="12"/>
      <c r="B66" s="216"/>
      <c r="C66" s="217"/>
      <c r="D66" s="218" t="s">
        <v>375</v>
      </c>
      <c r="E66" s="219"/>
      <c r="F66" s="219"/>
      <c r="G66" s="219"/>
      <c r="H66" s="219"/>
      <c r="I66" s="219"/>
      <c r="J66" s="220">
        <f>J209</f>
        <v>0</v>
      </c>
      <c r="K66" s="217"/>
      <c r="L66" s="221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s="12" customFormat="1" ht="19.92" customHeight="1">
      <c r="A67" s="12"/>
      <c r="B67" s="216"/>
      <c r="C67" s="217"/>
      <c r="D67" s="218" t="s">
        <v>376</v>
      </c>
      <c r="E67" s="219"/>
      <c r="F67" s="219"/>
      <c r="G67" s="219"/>
      <c r="H67" s="219"/>
      <c r="I67" s="219"/>
      <c r="J67" s="220">
        <f>J222</f>
        <v>0</v>
      </c>
      <c r="K67" s="217"/>
      <c r="L67" s="221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</row>
    <row r="68" s="12" customFormat="1" ht="19.92" customHeight="1">
      <c r="A68" s="12"/>
      <c r="B68" s="216"/>
      <c r="C68" s="217"/>
      <c r="D68" s="218" t="s">
        <v>184</v>
      </c>
      <c r="E68" s="219"/>
      <c r="F68" s="219"/>
      <c r="G68" s="219"/>
      <c r="H68" s="219"/>
      <c r="I68" s="219"/>
      <c r="J68" s="220">
        <f>J249</f>
        <v>0</v>
      </c>
      <c r="K68" s="217"/>
      <c r="L68" s="221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</row>
    <row r="69" s="2" customFormat="1" ht="21.84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6.96" customHeight="1">
      <c r="A70" s="38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4" s="2" customFormat="1" ht="6.96" customHeight="1">
      <c r="A74" s="38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24.96" customHeight="1">
      <c r="A75" s="38"/>
      <c r="B75" s="39"/>
      <c r="C75" s="23" t="s">
        <v>104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16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160" t="str">
        <f>E7</f>
        <v>Rybník R2 s cestou C27 na hráz v k.ú. Třebihošť</v>
      </c>
      <c r="F78" s="32"/>
      <c r="G78" s="32"/>
      <c r="H78" s="32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97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69" t="str">
        <f>E9</f>
        <v>SO-02 - Cesta C27</v>
      </c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21</v>
      </c>
      <c r="D82" s="40"/>
      <c r="E82" s="40"/>
      <c r="F82" s="27" t="str">
        <f>F12</f>
        <v>Třebihošť</v>
      </c>
      <c r="G82" s="40"/>
      <c r="H82" s="40"/>
      <c r="I82" s="32" t="s">
        <v>23</v>
      </c>
      <c r="J82" s="72" t="str">
        <f>IF(J12="","",J12)</f>
        <v>20. 9. 2021</v>
      </c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25</v>
      </c>
      <c r="D84" s="40"/>
      <c r="E84" s="40"/>
      <c r="F84" s="27" t="str">
        <f>E15</f>
        <v xml:space="preserve"> </v>
      </c>
      <c r="G84" s="40"/>
      <c r="H84" s="40"/>
      <c r="I84" s="32" t="s">
        <v>31</v>
      </c>
      <c r="J84" s="36" t="str">
        <f>E21</f>
        <v xml:space="preserve"> 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5.15" customHeight="1">
      <c r="A85" s="38"/>
      <c r="B85" s="39"/>
      <c r="C85" s="32" t="s">
        <v>29</v>
      </c>
      <c r="D85" s="40"/>
      <c r="E85" s="40"/>
      <c r="F85" s="27" t="str">
        <f>IF(E18="","",E18)</f>
        <v>Vyplň údaj</v>
      </c>
      <c r="G85" s="40"/>
      <c r="H85" s="40"/>
      <c r="I85" s="32" t="s">
        <v>33</v>
      </c>
      <c r="J85" s="36" t="str">
        <f>E24</f>
        <v xml:space="preserve"> </v>
      </c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0.32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10" customFormat="1" ht="29.28" customHeight="1">
      <c r="A87" s="171"/>
      <c r="B87" s="172"/>
      <c r="C87" s="173" t="s">
        <v>105</v>
      </c>
      <c r="D87" s="174" t="s">
        <v>55</v>
      </c>
      <c r="E87" s="174" t="s">
        <v>51</v>
      </c>
      <c r="F87" s="174" t="s">
        <v>52</v>
      </c>
      <c r="G87" s="174" t="s">
        <v>106</v>
      </c>
      <c r="H87" s="174" t="s">
        <v>107</v>
      </c>
      <c r="I87" s="174" t="s">
        <v>108</v>
      </c>
      <c r="J87" s="175" t="s">
        <v>101</v>
      </c>
      <c r="K87" s="176" t="s">
        <v>109</v>
      </c>
      <c r="L87" s="177"/>
      <c r="M87" s="92" t="s">
        <v>19</v>
      </c>
      <c r="N87" s="93" t="s">
        <v>40</v>
      </c>
      <c r="O87" s="93" t="s">
        <v>110</v>
      </c>
      <c r="P87" s="93" t="s">
        <v>111</v>
      </c>
      <c r="Q87" s="93" t="s">
        <v>112</v>
      </c>
      <c r="R87" s="93" t="s">
        <v>113</v>
      </c>
      <c r="S87" s="93" t="s">
        <v>114</v>
      </c>
      <c r="T87" s="94" t="s">
        <v>115</v>
      </c>
      <c r="U87" s="171"/>
      <c r="V87" s="171"/>
      <c r="W87" s="171"/>
      <c r="X87" s="171"/>
      <c r="Y87" s="171"/>
      <c r="Z87" s="171"/>
      <c r="AA87" s="171"/>
      <c r="AB87" s="171"/>
      <c r="AC87" s="171"/>
      <c r="AD87" s="171"/>
      <c r="AE87" s="171"/>
    </row>
    <row r="88" s="2" customFormat="1" ht="22.8" customHeight="1">
      <c r="A88" s="38"/>
      <c r="B88" s="39"/>
      <c r="C88" s="99" t="s">
        <v>116</v>
      </c>
      <c r="D88" s="40"/>
      <c r="E88" s="40"/>
      <c r="F88" s="40"/>
      <c r="G88" s="40"/>
      <c r="H88" s="40"/>
      <c r="I88" s="40"/>
      <c r="J88" s="178">
        <f>BK88</f>
        <v>0</v>
      </c>
      <c r="K88" s="40"/>
      <c r="L88" s="44"/>
      <c r="M88" s="95"/>
      <c r="N88" s="179"/>
      <c r="O88" s="96"/>
      <c r="P88" s="180">
        <f>P89</f>
        <v>0</v>
      </c>
      <c r="Q88" s="96"/>
      <c r="R88" s="180">
        <f>R89</f>
        <v>127.3185658</v>
      </c>
      <c r="S88" s="96"/>
      <c r="T88" s="181">
        <f>T89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69</v>
      </c>
      <c r="AU88" s="17" t="s">
        <v>102</v>
      </c>
      <c r="BK88" s="182">
        <f>BK89</f>
        <v>0</v>
      </c>
    </row>
    <row r="89" s="11" customFormat="1" ht="25.92" customHeight="1">
      <c r="A89" s="11"/>
      <c r="B89" s="183"/>
      <c r="C89" s="184"/>
      <c r="D89" s="185" t="s">
        <v>69</v>
      </c>
      <c r="E89" s="186" t="s">
        <v>185</v>
      </c>
      <c r="F89" s="186" t="s">
        <v>186</v>
      </c>
      <c r="G89" s="184"/>
      <c r="H89" s="184"/>
      <c r="I89" s="187"/>
      <c r="J89" s="188">
        <f>BK89</f>
        <v>0</v>
      </c>
      <c r="K89" s="184"/>
      <c r="L89" s="189"/>
      <c r="M89" s="190"/>
      <c r="N89" s="191"/>
      <c r="O89" s="191"/>
      <c r="P89" s="192">
        <f>P90+P152+P156+P164+P171+P209+P222+P249</f>
        <v>0</v>
      </c>
      <c r="Q89" s="191"/>
      <c r="R89" s="192">
        <f>R90+R152+R156+R164+R171+R209+R222+R249</f>
        <v>127.3185658</v>
      </c>
      <c r="S89" s="191"/>
      <c r="T89" s="193">
        <f>T90+T152+T156+T164+T171+T209+T222+T249</f>
        <v>0</v>
      </c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R89" s="194" t="s">
        <v>78</v>
      </c>
      <c r="AT89" s="195" t="s">
        <v>69</v>
      </c>
      <c r="AU89" s="195" t="s">
        <v>70</v>
      </c>
      <c r="AY89" s="194" t="s">
        <v>120</v>
      </c>
      <c r="BK89" s="196">
        <f>BK90+BK152+BK156+BK164+BK171+BK209+BK222+BK249</f>
        <v>0</v>
      </c>
    </row>
    <row r="90" s="11" customFormat="1" ht="22.8" customHeight="1">
      <c r="A90" s="11"/>
      <c r="B90" s="183"/>
      <c r="C90" s="184"/>
      <c r="D90" s="185" t="s">
        <v>69</v>
      </c>
      <c r="E90" s="222" t="s">
        <v>78</v>
      </c>
      <c r="F90" s="222" t="s">
        <v>187</v>
      </c>
      <c r="G90" s="184"/>
      <c r="H90" s="184"/>
      <c r="I90" s="187"/>
      <c r="J90" s="223">
        <f>BK90</f>
        <v>0</v>
      </c>
      <c r="K90" s="184"/>
      <c r="L90" s="189"/>
      <c r="M90" s="190"/>
      <c r="N90" s="191"/>
      <c r="O90" s="191"/>
      <c r="P90" s="192">
        <f>SUM(P91:P151)</f>
        <v>0</v>
      </c>
      <c r="Q90" s="191"/>
      <c r="R90" s="192">
        <f>SUM(R91:R151)</f>
        <v>0.022685000000000004</v>
      </c>
      <c r="S90" s="191"/>
      <c r="T90" s="193">
        <f>SUM(T91:T151)</f>
        <v>0</v>
      </c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R90" s="194" t="s">
        <v>78</v>
      </c>
      <c r="AT90" s="195" t="s">
        <v>69</v>
      </c>
      <c r="AU90" s="195" t="s">
        <v>78</v>
      </c>
      <c r="AY90" s="194" t="s">
        <v>120</v>
      </c>
      <c r="BK90" s="196">
        <f>SUM(BK91:BK151)</f>
        <v>0</v>
      </c>
    </row>
    <row r="91" s="2" customFormat="1" ht="24.15" customHeight="1">
      <c r="A91" s="38"/>
      <c r="B91" s="39"/>
      <c r="C91" s="197" t="s">
        <v>78</v>
      </c>
      <c r="D91" s="197" t="s">
        <v>121</v>
      </c>
      <c r="E91" s="198" t="s">
        <v>1062</v>
      </c>
      <c r="F91" s="199" t="s">
        <v>1063</v>
      </c>
      <c r="G91" s="200" t="s">
        <v>267</v>
      </c>
      <c r="H91" s="201">
        <v>199</v>
      </c>
      <c r="I91" s="202"/>
      <c r="J91" s="203">
        <f>ROUND(I91*H91,2)</f>
        <v>0</v>
      </c>
      <c r="K91" s="204"/>
      <c r="L91" s="44"/>
      <c r="M91" s="205" t="s">
        <v>19</v>
      </c>
      <c r="N91" s="206" t="s">
        <v>41</v>
      </c>
      <c r="O91" s="84"/>
      <c r="P91" s="207">
        <f>O91*H91</f>
        <v>0</v>
      </c>
      <c r="Q91" s="207">
        <v>0</v>
      </c>
      <c r="R91" s="207">
        <f>Q91*H91</f>
        <v>0</v>
      </c>
      <c r="S91" s="207">
        <v>0</v>
      </c>
      <c r="T91" s="208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09" t="s">
        <v>119</v>
      </c>
      <c r="AT91" s="209" t="s">
        <v>121</v>
      </c>
      <c r="AU91" s="209" t="s">
        <v>80</v>
      </c>
      <c r="AY91" s="17" t="s">
        <v>120</v>
      </c>
      <c r="BE91" s="210">
        <f>IF(N91="základní",J91,0)</f>
        <v>0</v>
      </c>
      <c r="BF91" s="210">
        <f>IF(N91="snížená",J91,0)</f>
        <v>0</v>
      </c>
      <c r="BG91" s="210">
        <f>IF(N91="zákl. přenesená",J91,0)</f>
        <v>0</v>
      </c>
      <c r="BH91" s="210">
        <f>IF(N91="sníž. přenesená",J91,0)</f>
        <v>0</v>
      </c>
      <c r="BI91" s="210">
        <f>IF(N91="nulová",J91,0)</f>
        <v>0</v>
      </c>
      <c r="BJ91" s="17" t="s">
        <v>78</v>
      </c>
      <c r="BK91" s="210">
        <f>ROUND(I91*H91,2)</f>
        <v>0</v>
      </c>
      <c r="BL91" s="17" t="s">
        <v>119</v>
      </c>
      <c r="BM91" s="209" t="s">
        <v>1064</v>
      </c>
    </row>
    <row r="92" s="2" customFormat="1">
      <c r="A92" s="38"/>
      <c r="B92" s="39"/>
      <c r="C92" s="40"/>
      <c r="D92" s="224" t="s">
        <v>192</v>
      </c>
      <c r="E92" s="40"/>
      <c r="F92" s="225" t="s">
        <v>1065</v>
      </c>
      <c r="G92" s="40"/>
      <c r="H92" s="40"/>
      <c r="I92" s="226"/>
      <c r="J92" s="40"/>
      <c r="K92" s="40"/>
      <c r="L92" s="44"/>
      <c r="M92" s="227"/>
      <c r="N92" s="228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192</v>
      </c>
      <c r="AU92" s="17" t="s">
        <v>80</v>
      </c>
    </row>
    <row r="93" s="13" customFormat="1">
      <c r="A93" s="13"/>
      <c r="B93" s="229"/>
      <c r="C93" s="230"/>
      <c r="D93" s="231" t="s">
        <v>194</v>
      </c>
      <c r="E93" s="232" t="s">
        <v>19</v>
      </c>
      <c r="F93" s="233" t="s">
        <v>1066</v>
      </c>
      <c r="G93" s="230"/>
      <c r="H93" s="234">
        <v>199</v>
      </c>
      <c r="I93" s="235"/>
      <c r="J93" s="230"/>
      <c r="K93" s="230"/>
      <c r="L93" s="236"/>
      <c r="M93" s="237"/>
      <c r="N93" s="238"/>
      <c r="O93" s="238"/>
      <c r="P93" s="238"/>
      <c r="Q93" s="238"/>
      <c r="R93" s="238"/>
      <c r="S93" s="238"/>
      <c r="T93" s="239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0" t="s">
        <v>194</v>
      </c>
      <c r="AU93" s="240" t="s">
        <v>80</v>
      </c>
      <c r="AV93" s="13" t="s">
        <v>80</v>
      </c>
      <c r="AW93" s="13" t="s">
        <v>32</v>
      </c>
      <c r="AX93" s="13" t="s">
        <v>78</v>
      </c>
      <c r="AY93" s="240" t="s">
        <v>120</v>
      </c>
    </row>
    <row r="94" s="2" customFormat="1" ht="37.8" customHeight="1">
      <c r="A94" s="38"/>
      <c r="B94" s="39"/>
      <c r="C94" s="197" t="s">
        <v>80</v>
      </c>
      <c r="D94" s="197" t="s">
        <v>121</v>
      </c>
      <c r="E94" s="198" t="s">
        <v>287</v>
      </c>
      <c r="F94" s="199" t="s">
        <v>288</v>
      </c>
      <c r="G94" s="200" t="s">
        <v>267</v>
      </c>
      <c r="H94" s="201">
        <v>199</v>
      </c>
      <c r="I94" s="202"/>
      <c r="J94" s="203">
        <f>ROUND(I94*H94,2)</f>
        <v>0</v>
      </c>
      <c r="K94" s="204"/>
      <c r="L94" s="44"/>
      <c r="M94" s="205" t="s">
        <v>19</v>
      </c>
      <c r="N94" s="206" t="s">
        <v>41</v>
      </c>
      <c r="O94" s="84"/>
      <c r="P94" s="207">
        <f>O94*H94</f>
        <v>0</v>
      </c>
      <c r="Q94" s="207">
        <v>0</v>
      </c>
      <c r="R94" s="207">
        <f>Q94*H94</f>
        <v>0</v>
      </c>
      <c r="S94" s="207">
        <v>0</v>
      </c>
      <c r="T94" s="208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09" t="s">
        <v>119</v>
      </c>
      <c r="AT94" s="209" t="s">
        <v>121</v>
      </c>
      <c r="AU94" s="209" t="s">
        <v>80</v>
      </c>
      <c r="AY94" s="17" t="s">
        <v>120</v>
      </c>
      <c r="BE94" s="210">
        <f>IF(N94="základní",J94,0)</f>
        <v>0</v>
      </c>
      <c r="BF94" s="210">
        <f>IF(N94="snížená",J94,0)</f>
        <v>0</v>
      </c>
      <c r="BG94" s="210">
        <f>IF(N94="zákl. přenesená",J94,0)</f>
        <v>0</v>
      </c>
      <c r="BH94" s="210">
        <f>IF(N94="sníž. přenesená",J94,0)</f>
        <v>0</v>
      </c>
      <c r="BI94" s="210">
        <f>IF(N94="nulová",J94,0)</f>
        <v>0</v>
      </c>
      <c r="BJ94" s="17" t="s">
        <v>78</v>
      </c>
      <c r="BK94" s="210">
        <f>ROUND(I94*H94,2)</f>
        <v>0</v>
      </c>
      <c r="BL94" s="17" t="s">
        <v>119</v>
      </c>
      <c r="BM94" s="209" t="s">
        <v>1067</v>
      </c>
    </row>
    <row r="95" s="2" customFormat="1">
      <c r="A95" s="38"/>
      <c r="B95" s="39"/>
      <c r="C95" s="40"/>
      <c r="D95" s="224" t="s">
        <v>192</v>
      </c>
      <c r="E95" s="40"/>
      <c r="F95" s="225" t="s">
        <v>290</v>
      </c>
      <c r="G95" s="40"/>
      <c r="H95" s="40"/>
      <c r="I95" s="226"/>
      <c r="J95" s="40"/>
      <c r="K95" s="40"/>
      <c r="L95" s="44"/>
      <c r="M95" s="227"/>
      <c r="N95" s="228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192</v>
      </c>
      <c r="AU95" s="17" t="s">
        <v>80</v>
      </c>
    </row>
    <row r="96" s="13" customFormat="1">
      <c r="A96" s="13"/>
      <c r="B96" s="229"/>
      <c r="C96" s="230"/>
      <c r="D96" s="231" t="s">
        <v>194</v>
      </c>
      <c r="E96" s="232" t="s">
        <v>19</v>
      </c>
      <c r="F96" s="233" t="s">
        <v>1066</v>
      </c>
      <c r="G96" s="230"/>
      <c r="H96" s="234">
        <v>199</v>
      </c>
      <c r="I96" s="235"/>
      <c r="J96" s="230"/>
      <c r="K96" s="230"/>
      <c r="L96" s="236"/>
      <c r="M96" s="237"/>
      <c r="N96" s="238"/>
      <c r="O96" s="238"/>
      <c r="P96" s="238"/>
      <c r="Q96" s="238"/>
      <c r="R96" s="238"/>
      <c r="S96" s="238"/>
      <c r="T96" s="239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0" t="s">
        <v>194</v>
      </c>
      <c r="AU96" s="240" t="s">
        <v>80</v>
      </c>
      <c r="AV96" s="13" t="s">
        <v>80</v>
      </c>
      <c r="AW96" s="13" t="s">
        <v>32</v>
      </c>
      <c r="AX96" s="13" t="s">
        <v>78</v>
      </c>
      <c r="AY96" s="240" t="s">
        <v>120</v>
      </c>
    </row>
    <row r="97" s="2" customFormat="1" ht="37.8" customHeight="1">
      <c r="A97" s="38"/>
      <c r="B97" s="39"/>
      <c r="C97" s="197" t="s">
        <v>130</v>
      </c>
      <c r="D97" s="197" t="s">
        <v>121</v>
      </c>
      <c r="E97" s="198" t="s">
        <v>292</v>
      </c>
      <c r="F97" s="199" t="s">
        <v>293</v>
      </c>
      <c r="G97" s="200" t="s">
        <v>267</v>
      </c>
      <c r="H97" s="201">
        <v>995</v>
      </c>
      <c r="I97" s="202"/>
      <c r="J97" s="203">
        <f>ROUND(I97*H97,2)</f>
        <v>0</v>
      </c>
      <c r="K97" s="204"/>
      <c r="L97" s="44"/>
      <c r="M97" s="205" t="s">
        <v>19</v>
      </c>
      <c r="N97" s="206" t="s">
        <v>41</v>
      </c>
      <c r="O97" s="84"/>
      <c r="P97" s="207">
        <f>O97*H97</f>
        <v>0</v>
      </c>
      <c r="Q97" s="207">
        <v>0</v>
      </c>
      <c r="R97" s="207">
        <f>Q97*H97</f>
        <v>0</v>
      </c>
      <c r="S97" s="207">
        <v>0</v>
      </c>
      <c r="T97" s="208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09" t="s">
        <v>119</v>
      </c>
      <c r="AT97" s="209" t="s">
        <v>121</v>
      </c>
      <c r="AU97" s="209" t="s">
        <v>80</v>
      </c>
      <c r="AY97" s="17" t="s">
        <v>120</v>
      </c>
      <c r="BE97" s="210">
        <f>IF(N97="základní",J97,0)</f>
        <v>0</v>
      </c>
      <c r="BF97" s="210">
        <f>IF(N97="snížená",J97,0)</f>
        <v>0</v>
      </c>
      <c r="BG97" s="210">
        <f>IF(N97="zákl. přenesená",J97,0)</f>
        <v>0</v>
      </c>
      <c r="BH97" s="210">
        <f>IF(N97="sníž. přenesená",J97,0)</f>
        <v>0</v>
      </c>
      <c r="BI97" s="210">
        <f>IF(N97="nulová",J97,0)</f>
        <v>0</v>
      </c>
      <c r="BJ97" s="17" t="s">
        <v>78</v>
      </c>
      <c r="BK97" s="210">
        <f>ROUND(I97*H97,2)</f>
        <v>0</v>
      </c>
      <c r="BL97" s="17" t="s">
        <v>119</v>
      </c>
      <c r="BM97" s="209" t="s">
        <v>1068</v>
      </c>
    </row>
    <row r="98" s="2" customFormat="1">
      <c r="A98" s="38"/>
      <c r="B98" s="39"/>
      <c r="C98" s="40"/>
      <c r="D98" s="224" t="s">
        <v>192</v>
      </c>
      <c r="E98" s="40"/>
      <c r="F98" s="225" t="s">
        <v>295</v>
      </c>
      <c r="G98" s="40"/>
      <c r="H98" s="40"/>
      <c r="I98" s="226"/>
      <c r="J98" s="40"/>
      <c r="K98" s="40"/>
      <c r="L98" s="44"/>
      <c r="M98" s="227"/>
      <c r="N98" s="228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192</v>
      </c>
      <c r="AU98" s="17" t="s">
        <v>80</v>
      </c>
    </row>
    <row r="99" s="13" customFormat="1">
      <c r="A99" s="13"/>
      <c r="B99" s="229"/>
      <c r="C99" s="230"/>
      <c r="D99" s="231" t="s">
        <v>194</v>
      </c>
      <c r="E99" s="232" t="s">
        <v>19</v>
      </c>
      <c r="F99" s="233" t="s">
        <v>1069</v>
      </c>
      <c r="G99" s="230"/>
      <c r="H99" s="234">
        <v>995</v>
      </c>
      <c r="I99" s="235"/>
      <c r="J99" s="230"/>
      <c r="K99" s="230"/>
      <c r="L99" s="236"/>
      <c r="M99" s="237"/>
      <c r="N99" s="238"/>
      <c r="O99" s="238"/>
      <c r="P99" s="238"/>
      <c r="Q99" s="238"/>
      <c r="R99" s="238"/>
      <c r="S99" s="238"/>
      <c r="T99" s="239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0" t="s">
        <v>194</v>
      </c>
      <c r="AU99" s="240" t="s">
        <v>80</v>
      </c>
      <c r="AV99" s="13" t="s">
        <v>80</v>
      </c>
      <c r="AW99" s="13" t="s">
        <v>32</v>
      </c>
      <c r="AX99" s="13" t="s">
        <v>78</v>
      </c>
      <c r="AY99" s="240" t="s">
        <v>120</v>
      </c>
    </row>
    <row r="100" s="2" customFormat="1" ht="24.15" customHeight="1">
      <c r="A100" s="38"/>
      <c r="B100" s="39"/>
      <c r="C100" s="197" t="s">
        <v>119</v>
      </c>
      <c r="D100" s="197" t="s">
        <v>121</v>
      </c>
      <c r="E100" s="198" t="s">
        <v>1070</v>
      </c>
      <c r="F100" s="199" t="s">
        <v>1071</v>
      </c>
      <c r="G100" s="200" t="s">
        <v>267</v>
      </c>
      <c r="H100" s="201">
        <v>84.5</v>
      </c>
      <c r="I100" s="202"/>
      <c r="J100" s="203">
        <f>ROUND(I100*H100,2)</f>
        <v>0</v>
      </c>
      <c r="K100" s="204"/>
      <c r="L100" s="44"/>
      <c r="M100" s="205" t="s">
        <v>19</v>
      </c>
      <c r="N100" s="206" t="s">
        <v>41</v>
      </c>
      <c r="O100" s="84"/>
      <c r="P100" s="207">
        <f>O100*H100</f>
        <v>0</v>
      </c>
      <c r="Q100" s="207">
        <v>0</v>
      </c>
      <c r="R100" s="207">
        <f>Q100*H100</f>
        <v>0</v>
      </c>
      <c r="S100" s="207">
        <v>0</v>
      </c>
      <c r="T100" s="208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09" t="s">
        <v>119</v>
      </c>
      <c r="AT100" s="209" t="s">
        <v>121</v>
      </c>
      <c r="AU100" s="209" t="s">
        <v>80</v>
      </c>
      <c r="AY100" s="17" t="s">
        <v>120</v>
      </c>
      <c r="BE100" s="210">
        <f>IF(N100="základní",J100,0)</f>
        <v>0</v>
      </c>
      <c r="BF100" s="210">
        <f>IF(N100="snížená",J100,0)</f>
        <v>0</v>
      </c>
      <c r="BG100" s="210">
        <f>IF(N100="zákl. přenesená",J100,0)</f>
        <v>0</v>
      </c>
      <c r="BH100" s="210">
        <f>IF(N100="sníž. přenesená",J100,0)</f>
        <v>0</v>
      </c>
      <c r="BI100" s="210">
        <f>IF(N100="nulová",J100,0)</f>
        <v>0</v>
      </c>
      <c r="BJ100" s="17" t="s">
        <v>78</v>
      </c>
      <c r="BK100" s="210">
        <f>ROUND(I100*H100,2)</f>
        <v>0</v>
      </c>
      <c r="BL100" s="17" t="s">
        <v>119</v>
      </c>
      <c r="BM100" s="209" t="s">
        <v>1072</v>
      </c>
    </row>
    <row r="101" s="2" customFormat="1">
      <c r="A101" s="38"/>
      <c r="B101" s="39"/>
      <c r="C101" s="40"/>
      <c r="D101" s="224" t="s">
        <v>192</v>
      </c>
      <c r="E101" s="40"/>
      <c r="F101" s="225" t="s">
        <v>1073</v>
      </c>
      <c r="G101" s="40"/>
      <c r="H101" s="40"/>
      <c r="I101" s="226"/>
      <c r="J101" s="40"/>
      <c r="K101" s="40"/>
      <c r="L101" s="44"/>
      <c r="M101" s="227"/>
      <c r="N101" s="228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192</v>
      </c>
      <c r="AU101" s="17" t="s">
        <v>80</v>
      </c>
    </row>
    <row r="102" s="13" customFormat="1">
      <c r="A102" s="13"/>
      <c r="B102" s="229"/>
      <c r="C102" s="230"/>
      <c r="D102" s="231" t="s">
        <v>194</v>
      </c>
      <c r="E102" s="232" t="s">
        <v>19</v>
      </c>
      <c r="F102" s="233" t="s">
        <v>1074</v>
      </c>
      <c r="G102" s="230"/>
      <c r="H102" s="234">
        <v>84.5</v>
      </c>
      <c r="I102" s="235"/>
      <c r="J102" s="230"/>
      <c r="K102" s="230"/>
      <c r="L102" s="236"/>
      <c r="M102" s="237"/>
      <c r="N102" s="238"/>
      <c r="O102" s="238"/>
      <c r="P102" s="238"/>
      <c r="Q102" s="238"/>
      <c r="R102" s="238"/>
      <c r="S102" s="238"/>
      <c r="T102" s="239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0" t="s">
        <v>194</v>
      </c>
      <c r="AU102" s="240" t="s">
        <v>80</v>
      </c>
      <c r="AV102" s="13" t="s">
        <v>80</v>
      </c>
      <c r="AW102" s="13" t="s">
        <v>32</v>
      </c>
      <c r="AX102" s="13" t="s">
        <v>70</v>
      </c>
      <c r="AY102" s="240" t="s">
        <v>120</v>
      </c>
    </row>
    <row r="103" s="14" customFormat="1">
      <c r="A103" s="14"/>
      <c r="B103" s="241"/>
      <c r="C103" s="242"/>
      <c r="D103" s="231" t="s">
        <v>194</v>
      </c>
      <c r="E103" s="243" t="s">
        <v>19</v>
      </c>
      <c r="F103" s="244" t="s">
        <v>278</v>
      </c>
      <c r="G103" s="242"/>
      <c r="H103" s="245">
        <v>84.5</v>
      </c>
      <c r="I103" s="246"/>
      <c r="J103" s="242"/>
      <c r="K103" s="242"/>
      <c r="L103" s="247"/>
      <c r="M103" s="248"/>
      <c r="N103" s="249"/>
      <c r="O103" s="249"/>
      <c r="P103" s="249"/>
      <c r="Q103" s="249"/>
      <c r="R103" s="249"/>
      <c r="S103" s="249"/>
      <c r="T103" s="250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1" t="s">
        <v>194</v>
      </c>
      <c r="AU103" s="251" t="s">
        <v>80</v>
      </c>
      <c r="AV103" s="14" t="s">
        <v>119</v>
      </c>
      <c r="AW103" s="14" t="s">
        <v>32</v>
      </c>
      <c r="AX103" s="14" t="s">
        <v>78</v>
      </c>
      <c r="AY103" s="251" t="s">
        <v>120</v>
      </c>
    </row>
    <row r="104" s="2" customFormat="1" ht="24.15" customHeight="1">
      <c r="A104" s="38"/>
      <c r="B104" s="39"/>
      <c r="C104" s="197" t="s">
        <v>137</v>
      </c>
      <c r="D104" s="197" t="s">
        <v>121</v>
      </c>
      <c r="E104" s="198" t="s">
        <v>305</v>
      </c>
      <c r="F104" s="199" t="s">
        <v>306</v>
      </c>
      <c r="G104" s="200" t="s">
        <v>267</v>
      </c>
      <c r="H104" s="201">
        <v>199</v>
      </c>
      <c r="I104" s="202"/>
      <c r="J104" s="203">
        <f>ROUND(I104*H104,2)</f>
        <v>0</v>
      </c>
      <c r="K104" s="204"/>
      <c r="L104" s="44"/>
      <c r="M104" s="205" t="s">
        <v>19</v>
      </c>
      <c r="N104" s="206" t="s">
        <v>41</v>
      </c>
      <c r="O104" s="84"/>
      <c r="P104" s="207">
        <f>O104*H104</f>
        <v>0</v>
      </c>
      <c r="Q104" s="207">
        <v>0</v>
      </c>
      <c r="R104" s="207">
        <f>Q104*H104</f>
        <v>0</v>
      </c>
      <c r="S104" s="207">
        <v>0</v>
      </c>
      <c r="T104" s="208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09" t="s">
        <v>119</v>
      </c>
      <c r="AT104" s="209" t="s">
        <v>121</v>
      </c>
      <c r="AU104" s="209" t="s">
        <v>80</v>
      </c>
      <c r="AY104" s="17" t="s">
        <v>120</v>
      </c>
      <c r="BE104" s="210">
        <f>IF(N104="základní",J104,0)</f>
        <v>0</v>
      </c>
      <c r="BF104" s="210">
        <f>IF(N104="snížená",J104,0)</f>
        <v>0</v>
      </c>
      <c r="BG104" s="210">
        <f>IF(N104="zákl. přenesená",J104,0)</f>
        <v>0</v>
      </c>
      <c r="BH104" s="210">
        <f>IF(N104="sníž. přenesená",J104,0)</f>
        <v>0</v>
      </c>
      <c r="BI104" s="210">
        <f>IF(N104="nulová",J104,0)</f>
        <v>0</v>
      </c>
      <c r="BJ104" s="17" t="s">
        <v>78</v>
      </c>
      <c r="BK104" s="210">
        <f>ROUND(I104*H104,2)</f>
        <v>0</v>
      </c>
      <c r="BL104" s="17" t="s">
        <v>119</v>
      </c>
      <c r="BM104" s="209" t="s">
        <v>1075</v>
      </c>
    </row>
    <row r="105" s="2" customFormat="1">
      <c r="A105" s="38"/>
      <c r="B105" s="39"/>
      <c r="C105" s="40"/>
      <c r="D105" s="224" t="s">
        <v>192</v>
      </c>
      <c r="E105" s="40"/>
      <c r="F105" s="225" t="s">
        <v>308</v>
      </c>
      <c r="G105" s="40"/>
      <c r="H105" s="40"/>
      <c r="I105" s="226"/>
      <c r="J105" s="40"/>
      <c r="K105" s="40"/>
      <c r="L105" s="44"/>
      <c r="M105" s="227"/>
      <c r="N105" s="228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192</v>
      </c>
      <c r="AU105" s="17" t="s">
        <v>80</v>
      </c>
    </row>
    <row r="106" s="13" customFormat="1">
      <c r="A106" s="13"/>
      <c r="B106" s="229"/>
      <c r="C106" s="230"/>
      <c r="D106" s="231" t="s">
        <v>194</v>
      </c>
      <c r="E106" s="232" t="s">
        <v>19</v>
      </c>
      <c r="F106" s="233" t="s">
        <v>1066</v>
      </c>
      <c r="G106" s="230"/>
      <c r="H106" s="234">
        <v>199</v>
      </c>
      <c r="I106" s="235"/>
      <c r="J106" s="230"/>
      <c r="K106" s="230"/>
      <c r="L106" s="236"/>
      <c r="M106" s="237"/>
      <c r="N106" s="238"/>
      <c r="O106" s="238"/>
      <c r="P106" s="238"/>
      <c r="Q106" s="238"/>
      <c r="R106" s="238"/>
      <c r="S106" s="238"/>
      <c r="T106" s="239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0" t="s">
        <v>194</v>
      </c>
      <c r="AU106" s="240" t="s">
        <v>80</v>
      </c>
      <c r="AV106" s="13" t="s">
        <v>80</v>
      </c>
      <c r="AW106" s="13" t="s">
        <v>32</v>
      </c>
      <c r="AX106" s="13" t="s">
        <v>78</v>
      </c>
      <c r="AY106" s="240" t="s">
        <v>120</v>
      </c>
    </row>
    <row r="107" s="2" customFormat="1" ht="24.15" customHeight="1">
      <c r="A107" s="38"/>
      <c r="B107" s="39"/>
      <c r="C107" s="197" t="s">
        <v>141</v>
      </c>
      <c r="D107" s="197" t="s">
        <v>121</v>
      </c>
      <c r="E107" s="198" t="s">
        <v>312</v>
      </c>
      <c r="F107" s="199" t="s">
        <v>313</v>
      </c>
      <c r="G107" s="200" t="s">
        <v>314</v>
      </c>
      <c r="H107" s="201">
        <v>358.19999999999999</v>
      </c>
      <c r="I107" s="202"/>
      <c r="J107" s="203">
        <f>ROUND(I107*H107,2)</f>
        <v>0</v>
      </c>
      <c r="K107" s="204"/>
      <c r="L107" s="44"/>
      <c r="M107" s="205" t="s">
        <v>19</v>
      </c>
      <c r="N107" s="206" t="s">
        <v>41</v>
      </c>
      <c r="O107" s="84"/>
      <c r="P107" s="207">
        <f>O107*H107</f>
        <v>0</v>
      </c>
      <c r="Q107" s="207">
        <v>0</v>
      </c>
      <c r="R107" s="207">
        <f>Q107*H107</f>
        <v>0</v>
      </c>
      <c r="S107" s="207">
        <v>0</v>
      </c>
      <c r="T107" s="208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09" t="s">
        <v>119</v>
      </c>
      <c r="AT107" s="209" t="s">
        <v>121</v>
      </c>
      <c r="AU107" s="209" t="s">
        <v>80</v>
      </c>
      <c r="AY107" s="17" t="s">
        <v>120</v>
      </c>
      <c r="BE107" s="210">
        <f>IF(N107="základní",J107,0)</f>
        <v>0</v>
      </c>
      <c r="BF107" s="210">
        <f>IF(N107="snížená",J107,0)</f>
        <v>0</v>
      </c>
      <c r="BG107" s="210">
        <f>IF(N107="zákl. přenesená",J107,0)</f>
        <v>0</v>
      </c>
      <c r="BH107" s="210">
        <f>IF(N107="sníž. přenesená",J107,0)</f>
        <v>0</v>
      </c>
      <c r="BI107" s="210">
        <f>IF(N107="nulová",J107,0)</f>
        <v>0</v>
      </c>
      <c r="BJ107" s="17" t="s">
        <v>78</v>
      </c>
      <c r="BK107" s="210">
        <f>ROUND(I107*H107,2)</f>
        <v>0</v>
      </c>
      <c r="BL107" s="17" t="s">
        <v>119</v>
      </c>
      <c r="BM107" s="209" t="s">
        <v>1076</v>
      </c>
    </row>
    <row r="108" s="2" customFormat="1">
      <c r="A108" s="38"/>
      <c r="B108" s="39"/>
      <c r="C108" s="40"/>
      <c r="D108" s="224" t="s">
        <v>192</v>
      </c>
      <c r="E108" s="40"/>
      <c r="F108" s="225" t="s">
        <v>316</v>
      </c>
      <c r="G108" s="40"/>
      <c r="H108" s="40"/>
      <c r="I108" s="226"/>
      <c r="J108" s="40"/>
      <c r="K108" s="40"/>
      <c r="L108" s="44"/>
      <c r="M108" s="227"/>
      <c r="N108" s="228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192</v>
      </c>
      <c r="AU108" s="17" t="s">
        <v>80</v>
      </c>
    </row>
    <row r="109" s="13" customFormat="1">
      <c r="A109" s="13"/>
      <c r="B109" s="229"/>
      <c r="C109" s="230"/>
      <c r="D109" s="231" t="s">
        <v>194</v>
      </c>
      <c r="E109" s="232" t="s">
        <v>19</v>
      </c>
      <c r="F109" s="233" t="s">
        <v>1077</v>
      </c>
      <c r="G109" s="230"/>
      <c r="H109" s="234">
        <v>358.19999999999999</v>
      </c>
      <c r="I109" s="235"/>
      <c r="J109" s="230"/>
      <c r="K109" s="230"/>
      <c r="L109" s="236"/>
      <c r="M109" s="237"/>
      <c r="N109" s="238"/>
      <c r="O109" s="238"/>
      <c r="P109" s="238"/>
      <c r="Q109" s="238"/>
      <c r="R109" s="238"/>
      <c r="S109" s="238"/>
      <c r="T109" s="239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0" t="s">
        <v>194</v>
      </c>
      <c r="AU109" s="240" t="s">
        <v>80</v>
      </c>
      <c r="AV109" s="13" t="s">
        <v>80</v>
      </c>
      <c r="AW109" s="13" t="s">
        <v>32</v>
      </c>
      <c r="AX109" s="13" t="s">
        <v>78</v>
      </c>
      <c r="AY109" s="240" t="s">
        <v>120</v>
      </c>
    </row>
    <row r="110" s="2" customFormat="1" ht="16.5" customHeight="1">
      <c r="A110" s="38"/>
      <c r="B110" s="39"/>
      <c r="C110" s="197" t="s">
        <v>145</v>
      </c>
      <c r="D110" s="197" t="s">
        <v>121</v>
      </c>
      <c r="E110" s="198" t="s">
        <v>1078</v>
      </c>
      <c r="F110" s="199" t="s">
        <v>1079</v>
      </c>
      <c r="G110" s="200" t="s">
        <v>254</v>
      </c>
      <c r="H110" s="201">
        <v>583.79999999999995</v>
      </c>
      <c r="I110" s="202"/>
      <c r="J110" s="203">
        <f>ROUND(I110*H110,2)</f>
        <v>0</v>
      </c>
      <c r="K110" s="204"/>
      <c r="L110" s="44"/>
      <c r="M110" s="205" t="s">
        <v>19</v>
      </c>
      <c r="N110" s="206" t="s">
        <v>41</v>
      </c>
      <c r="O110" s="84"/>
      <c r="P110" s="207">
        <f>O110*H110</f>
        <v>0</v>
      </c>
      <c r="Q110" s="207">
        <v>0</v>
      </c>
      <c r="R110" s="207">
        <f>Q110*H110</f>
        <v>0</v>
      </c>
      <c r="S110" s="207">
        <v>0</v>
      </c>
      <c r="T110" s="208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09" t="s">
        <v>119</v>
      </c>
      <c r="AT110" s="209" t="s">
        <v>121</v>
      </c>
      <c r="AU110" s="209" t="s">
        <v>80</v>
      </c>
      <c r="AY110" s="17" t="s">
        <v>120</v>
      </c>
      <c r="BE110" s="210">
        <f>IF(N110="základní",J110,0)</f>
        <v>0</v>
      </c>
      <c r="BF110" s="210">
        <f>IF(N110="snížená",J110,0)</f>
        <v>0</v>
      </c>
      <c r="BG110" s="210">
        <f>IF(N110="zákl. přenesená",J110,0)</f>
        <v>0</v>
      </c>
      <c r="BH110" s="210">
        <f>IF(N110="sníž. přenesená",J110,0)</f>
        <v>0</v>
      </c>
      <c r="BI110" s="210">
        <f>IF(N110="nulová",J110,0)</f>
        <v>0</v>
      </c>
      <c r="BJ110" s="17" t="s">
        <v>78</v>
      </c>
      <c r="BK110" s="210">
        <f>ROUND(I110*H110,2)</f>
        <v>0</v>
      </c>
      <c r="BL110" s="17" t="s">
        <v>119</v>
      </c>
      <c r="BM110" s="209" t="s">
        <v>1080</v>
      </c>
    </row>
    <row r="111" s="2" customFormat="1">
      <c r="A111" s="38"/>
      <c r="B111" s="39"/>
      <c r="C111" s="40"/>
      <c r="D111" s="224" t="s">
        <v>192</v>
      </c>
      <c r="E111" s="40"/>
      <c r="F111" s="225" t="s">
        <v>1081</v>
      </c>
      <c r="G111" s="40"/>
      <c r="H111" s="40"/>
      <c r="I111" s="226"/>
      <c r="J111" s="40"/>
      <c r="K111" s="40"/>
      <c r="L111" s="44"/>
      <c r="M111" s="227"/>
      <c r="N111" s="228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192</v>
      </c>
      <c r="AU111" s="17" t="s">
        <v>80</v>
      </c>
    </row>
    <row r="112" s="13" customFormat="1">
      <c r="A112" s="13"/>
      <c r="B112" s="229"/>
      <c r="C112" s="230"/>
      <c r="D112" s="231" t="s">
        <v>194</v>
      </c>
      <c r="E112" s="232" t="s">
        <v>19</v>
      </c>
      <c r="F112" s="233" t="s">
        <v>1082</v>
      </c>
      <c r="G112" s="230"/>
      <c r="H112" s="234">
        <v>583.79999999999995</v>
      </c>
      <c r="I112" s="235"/>
      <c r="J112" s="230"/>
      <c r="K112" s="230"/>
      <c r="L112" s="236"/>
      <c r="M112" s="237"/>
      <c r="N112" s="238"/>
      <c r="O112" s="238"/>
      <c r="P112" s="238"/>
      <c r="Q112" s="238"/>
      <c r="R112" s="238"/>
      <c r="S112" s="238"/>
      <c r="T112" s="239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0" t="s">
        <v>194</v>
      </c>
      <c r="AU112" s="240" t="s">
        <v>80</v>
      </c>
      <c r="AV112" s="13" t="s">
        <v>80</v>
      </c>
      <c r="AW112" s="13" t="s">
        <v>32</v>
      </c>
      <c r="AX112" s="13" t="s">
        <v>78</v>
      </c>
      <c r="AY112" s="240" t="s">
        <v>120</v>
      </c>
    </row>
    <row r="113" s="2" customFormat="1" ht="16.5" customHeight="1">
      <c r="A113" s="38"/>
      <c r="B113" s="39"/>
      <c r="C113" s="197" t="s">
        <v>149</v>
      </c>
      <c r="D113" s="197" t="s">
        <v>121</v>
      </c>
      <c r="E113" s="198" t="s">
        <v>1083</v>
      </c>
      <c r="F113" s="199" t="s">
        <v>1084</v>
      </c>
      <c r="G113" s="200" t="s">
        <v>254</v>
      </c>
      <c r="H113" s="201">
        <v>1260.8</v>
      </c>
      <c r="I113" s="202"/>
      <c r="J113" s="203">
        <f>ROUND(I113*H113,2)</f>
        <v>0</v>
      </c>
      <c r="K113" s="204"/>
      <c r="L113" s="44"/>
      <c r="M113" s="205" t="s">
        <v>19</v>
      </c>
      <c r="N113" s="206" t="s">
        <v>41</v>
      </c>
      <c r="O113" s="84"/>
      <c r="P113" s="207">
        <f>O113*H113</f>
        <v>0</v>
      </c>
      <c r="Q113" s="207">
        <v>0</v>
      </c>
      <c r="R113" s="207">
        <f>Q113*H113</f>
        <v>0</v>
      </c>
      <c r="S113" s="207">
        <v>0</v>
      </c>
      <c r="T113" s="208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09" t="s">
        <v>119</v>
      </c>
      <c r="AT113" s="209" t="s">
        <v>121</v>
      </c>
      <c r="AU113" s="209" t="s">
        <v>80</v>
      </c>
      <c r="AY113" s="17" t="s">
        <v>120</v>
      </c>
      <c r="BE113" s="210">
        <f>IF(N113="základní",J113,0)</f>
        <v>0</v>
      </c>
      <c r="BF113" s="210">
        <f>IF(N113="snížená",J113,0)</f>
        <v>0</v>
      </c>
      <c r="BG113" s="210">
        <f>IF(N113="zákl. přenesená",J113,0)</f>
        <v>0</v>
      </c>
      <c r="BH113" s="210">
        <f>IF(N113="sníž. přenesená",J113,0)</f>
        <v>0</v>
      </c>
      <c r="BI113" s="210">
        <f>IF(N113="nulová",J113,0)</f>
        <v>0</v>
      </c>
      <c r="BJ113" s="17" t="s">
        <v>78</v>
      </c>
      <c r="BK113" s="210">
        <f>ROUND(I113*H113,2)</f>
        <v>0</v>
      </c>
      <c r="BL113" s="17" t="s">
        <v>119</v>
      </c>
      <c r="BM113" s="209" t="s">
        <v>1085</v>
      </c>
    </row>
    <row r="114" s="2" customFormat="1">
      <c r="A114" s="38"/>
      <c r="B114" s="39"/>
      <c r="C114" s="40"/>
      <c r="D114" s="224" t="s">
        <v>192</v>
      </c>
      <c r="E114" s="40"/>
      <c r="F114" s="225" t="s">
        <v>1086</v>
      </c>
      <c r="G114" s="40"/>
      <c r="H114" s="40"/>
      <c r="I114" s="226"/>
      <c r="J114" s="40"/>
      <c r="K114" s="40"/>
      <c r="L114" s="44"/>
      <c r="M114" s="227"/>
      <c r="N114" s="228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192</v>
      </c>
      <c r="AU114" s="17" t="s">
        <v>80</v>
      </c>
    </row>
    <row r="115" s="13" customFormat="1">
      <c r="A115" s="13"/>
      <c r="B115" s="229"/>
      <c r="C115" s="230"/>
      <c r="D115" s="231" t="s">
        <v>194</v>
      </c>
      <c r="E115" s="232" t="s">
        <v>19</v>
      </c>
      <c r="F115" s="233" t="s">
        <v>1087</v>
      </c>
      <c r="G115" s="230"/>
      <c r="H115" s="234">
        <v>1260.8</v>
      </c>
      <c r="I115" s="235"/>
      <c r="J115" s="230"/>
      <c r="K115" s="230"/>
      <c r="L115" s="236"/>
      <c r="M115" s="237"/>
      <c r="N115" s="238"/>
      <c r="O115" s="238"/>
      <c r="P115" s="238"/>
      <c r="Q115" s="238"/>
      <c r="R115" s="238"/>
      <c r="S115" s="238"/>
      <c r="T115" s="239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0" t="s">
        <v>194</v>
      </c>
      <c r="AU115" s="240" t="s">
        <v>80</v>
      </c>
      <c r="AV115" s="13" t="s">
        <v>80</v>
      </c>
      <c r="AW115" s="13" t="s">
        <v>32</v>
      </c>
      <c r="AX115" s="13" t="s">
        <v>78</v>
      </c>
      <c r="AY115" s="240" t="s">
        <v>120</v>
      </c>
    </row>
    <row r="116" s="2" customFormat="1" ht="24.15" customHeight="1">
      <c r="A116" s="38"/>
      <c r="B116" s="39"/>
      <c r="C116" s="197" t="s">
        <v>153</v>
      </c>
      <c r="D116" s="197" t="s">
        <v>121</v>
      </c>
      <c r="E116" s="198" t="s">
        <v>437</v>
      </c>
      <c r="F116" s="199" t="s">
        <v>438</v>
      </c>
      <c r="G116" s="200" t="s">
        <v>254</v>
      </c>
      <c r="H116" s="201">
        <v>852.79999999999995</v>
      </c>
      <c r="I116" s="202"/>
      <c r="J116" s="203">
        <f>ROUND(I116*H116,2)</f>
        <v>0</v>
      </c>
      <c r="K116" s="204"/>
      <c r="L116" s="44"/>
      <c r="M116" s="205" t="s">
        <v>19</v>
      </c>
      <c r="N116" s="206" t="s">
        <v>41</v>
      </c>
      <c r="O116" s="84"/>
      <c r="P116" s="207">
        <f>O116*H116</f>
        <v>0</v>
      </c>
      <c r="Q116" s="207">
        <v>0</v>
      </c>
      <c r="R116" s="207">
        <f>Q116*H116</f>
        <v>0</v>
      </c>
      <c r="S116" s="207">
        <v>0</v>
      </c>
      <c r="T116" s="208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09" t="s">
        <v>119</v>
      </c>
      <c r="AT116" s="209" t="s">
        <v>121</v>
      </c>
      <c r="AU116" s="209" t="s">
        <v>80</v>
      </c>
      <c r="AY116" s="17" t="s">
        <v>120</v>
      </c>
      <c r="BE116" s="210">
        <f>IF(N116="základní",J116,0)</f>
        <v>0</v>
      </c>
      <c r="BF116" s="210">
        <f>IF(N116="snížená",J116,0)</f>
        <v>0</v>
      </c>
      <c r="BG116" s="210">
        <f>IF(N116="zákl. přenesená",J116,0)</f>
        <v>0</v>
      </c>
      <c r="BH116" s="210">
        <f>IF(N116="sníž. přenesená",J116,0)</f>
        <v>0</v>
      </c>
      <c r="BI116" s="210">
        <f>IF(N116="nulová",J116,0)</f>
        <v>0</v>
      </c>
      <c r="BJ116" s="17" t="s">
        <v>78</v>
      </c>
      <c r="BK116" s="210">
        <f>ROUND(I116*H116,2)</f>
        <v>0</v>
      </c>
      <c r="BL116" s="17" t="s">
        <v>119</v>
      </c>
      <c r="BM116" s="209" t="s">
        <v>1088</v>
      </c>
    </row>
    <row r="117" s="2" customFormat="1">
      <c r="A117" s="38"/>
      <c r="B117" s="39"/>
      <c r="C117" s="40"/>
      <c r="D117" s="224" t="s">
        <v>192</v>
      </c>
      <c r="E117" s="40"/>
      <c r="F117" s="225" t="s">
        <v>440</v>
      </c>
      <c r="G117" s="40"/>
      <c r="H117" s="40"/>
      <c r="I117" s="226"/>
      <c r="J117" s="40"/>
      <c r="K117" s="40"/>
      <c r="L117" s="44"/>
      <c r="M117" s="227"/>
      <c r="N117" s="228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192</v>
      </c>
      <c r="AU117" s="17" t="s">
        <v>80</v>
      </c>
    </row>
    <row r="118" s="13" customFormat="1">
      <c r="A118" s="13"/>
      <c r="B118" s="229"/>
      <c r="C118" s="230"/>
      <c r="D118" s="231" t="s">
        <v>194</v>
      </c>
      <c r="E118" s="232" t="s">
        <v>19</v>
      </c>
      <c r="F118" s="233" t="s">
        <v>1089</v>
      </c>
      <c r="G118" s="230"/>
      <c r="H118" s="234">
        <v>852.79999999999995</v>
      </c>
      <c r="I118" s="235"/>
      <c r="J118" s="230"/>
      <c r="K118" s="230"/>
      <c r="L118" s="236"/>
      <c r="M118" s="237"/>
      <c r="N118" s="238"/>
      <c r="O118" s="238"/>
      <c r="P118" s="238"/>
      <c r="Q118" s="238"/>
      <c r="R118" s="238"/>
      <c r="S118" s="238"/>
      <c r="T118" s="239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0" t="s">
        <v>194</v>
      </c>
      <c r="AU118" s="240" t="s">
        <v>80</v>
      </c>
      <c r="AV118" s="13" t="s">
        <v>80</v>
      </c>
      <c r="AW118" s="13" t="s">
        <v>32</v>
      </c>
      <c r="AX118" s="13" t="s">
        <v>78</v>
      </c>
      <c r="AY118" s="240" t="s">
        <v>120</v>
      </c>
    </row>
    <row r="119" s="2" customFormat="1" ht="16.5" customHeight="1">
      <c r="A119" s="38"/>
      <c r="B119" s="39"/>
      <c r="C119" s="252" t="s">
        <v>157</v>
      </c>
      <c r="D119" s="252" t="s">
        <v>330</v>
      </c>
      <c r="E119" s="253" t="s">
        <v>343</v>
      </c>
      <c r="F119" s="254" t="s">
        <v>344</v>
      </c>
      <c r="G119" s="255" t="s">
        <v>333</v>
      </c>
      <c r="H119" s="256">
        <v>21.32</v>
      </c>
      <c r="I119" s="257"/>
      <c r="J119" s="258">
        <f>ROUND(I119*H119,2)</f>
        <v>0</v>
      </c>
      <c r="K119" s="259"/>
      <c r="L119" s="260"/>
      <c r="M119" s="261" t="s">
        <v>19</v>
      </c>
      <c r="N119" s="262" t="s">
        <v>41</v>
      </c>
      <c r="O119" s="84"/>
      <c r="P119" s="207">
        <f>O119*H119</f>
        <v>0</v>
      </c>
      <c r="Q119" s="207">
        <v>0.001</v>
      </c>
      <c r="R119" s="207">
        <f>Q119*H119</f>
        <v>0.021320000000000002</v>
      </c>
      <c r="S119" s="207">
        <v>0</v>
      </c>
      <c r="T119" s="208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09" t="s">
        <v>149</v>
      </c>
      <c r="AT119" s="209" t="s">
        <v>330</v>
      </c>
      <c r="AU119" s="209" t="s">
        <v>80</v>
      </c>
      <c r="AY119" s="17" t="s">
        <v>120</v>
      </c>
      <c r="BE119" s="210">
        <f>IF(N119="základní",J119,0)</f>
        <v>0</v>
      </c>
      <c r="BF119" s="210">
        <f>IF(N119="snížená",J119,0)</f>
        <v>0</v>
      </c>
      <c r="BG119" s="210">
        <f>IF(N119="zákl. přenesená",J119,0)</f>
        <v>0</v>
      </c>
      <c r="BH119" s="210">
        <f>IF(N119="sníž. přenesená",J119,0)</f>
        <v>0</v>
      </c>
      <c r="BI119" s="210">
        <f>IF(N119="nulová",J119,0)</f>
        <v>0</v>
      </c>
      <c r="BJ119" s="17" t="s">
        <v>78</v>
      </c>
      <c r="BK119" s="210">
        <f>ROUND(I119*H119,2)</f>
        <v>0</v>
      </c>
      <c r="BL119" s="17" t="s">
        <v>119</v>
      </c>
      <c r="BM119" s="209" t="s">
        <v>1090</v>
      </c>
    </row>
    <row r="120" s="2" customFormat="1">
      <c r="A120" s="38"/>
      <c r="B120" s="39"/>
      <c r="C120" s="40"/>
      <c r="D120" s="224" t="s">
        <v>192</v>
      </c>
      <c r="E120" s="40"/>
      <c r="F120" s="225" t="s">
        <v>346</v>
      </c>
      <c r="G120" s="40"/>
      <c r="H120" s="40"/>
      <c r="I120" s="226"/>
      <c r="J120" s="40"/>
      <c r="K120" s="40"/>
      <c r="L120" s="44"/>
      <c r="M120" s="227"/>
      <c r="N120" s="228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192</v>
      </c>
      <c r="AU120" s="17" t="s">
        <v>80</v>
      </c>
    </row>
    <row r="121" s="13" customFormat="1">
      <c r="A121" s="13"/>
      <c r="B121" s="229"/>
      <c r="C121" s="230"/>
      <c r="D121" s="231" t="s">
        <v>194</v>
      </c>
      <c r="E121" s="232" t="s">
        <v>19</v>
      </c>
      <c r="F121" s="233" t="s">
        <v>1091</v>
      </c>
      <c r="G121" s="230"/>
      <c r="H121" s="234">
        <v>21.32</v>
      </c>
      <c r="I121" s="235"/>
      <c r="J121" s="230"/>
      <c r="K121" s="230"/>
      <c r="L121" s="236"/>
      <c r="M121" s="237"/>
      <c r="N121" s="238"/>
      <c r="O121" s="238"/>
      <c r="P121" s="238"/>
      <c r="Q121" s="238"/>
      <c r="R121" s="238"/>
      <c r="S121" s="238"/>
      <c r="T121" s="239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0" t="s">
        <v>194</v>
      </c>
      <c r="AU121" s="240" t="s">
        <v>80</v>
      </c>
      <c r="AV121" s="13" t="s">
        <v>80</v>
      </c>
      <c r="AW121" s="13" t="s">
        <v>32</v>
      </c>
      <c r="AX121" s="13" t="s">
        <v>78</v>
      </c>
      <c r="AY121" s="240" t="s">
        <v>120</v>
      </c>
    </row>
    <row r="122" s="2" customFormat="1" ht="24.15" customHeight="1">
      <c r="A122" s="38"/>
      <c r="B122" s="39"/>
      <c r="C122" s="197" t="s">
        <v>161</v>
      </c>
      <c r="D122" s="197" t="s">
        <v>121</v>
      </c>
      <c r="E122" s="198" t="s">
        <v>1092</v>
      </c>
      <c r="F122" s="199" t="s">
        <v>1093</v>
      </c>
      <c r="G122" s="200" t="s">
        <v>254</v>
      </c>
      <c r="H122" s="201">
        <v>54.600000000000001</v>
      </c>
      <c r="I122" s="202"/>
      <c r="J122" s="203">
        <f>ROUND(I122*H122,2)</f>
        <v>0</v>
      </c>
      <c r="K122" s="204"/>
      <c r="L122" s="44"/>
      <c r="M122" s="205" t="s">
        <v>19</v>
      </c>
      <c r="N122" s="206" t="s">
        <v>41</v>
      </c>
      <c r="O122" s="84"/>
      <c r="P122" s="207">
        <f>O122*H122</f>
        <v>0</v>
      </c>
      <c r="Q122" s="207">
        <v>0</v>
      </c>
      <c r="R122" s="207">
        <f>Q122*H122</f>
        <v>0</v>
      </c>
      <c r="S122" s="207">
        <v>0</v>
      </c>
      <c r="T122" s="20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09" t="s">
        <v>119</v>
      </c>
      <c r="AT122" s="209" t="s">
        <v>121</v>
      </c>
      <c r="AU122" s="209" t="s">
        <v>80</v>
      </c>
      <c r="AY122" s="17" t="s">
        <v>120</v>
      </c>
      <c r="BE122" s="210">
        <f>IF(N122="základní",J122,0)</f>
        <v>0</v>
      </c>
      <c r="BF122" s="210">
        <f>IF(N122="snížená",J122,0)</f>
        <v>0</v>
      </c>
      <c r="BG122" s="210">
        <f>IF(N122="zákl. přenesená",J122,0)</f>
        <v>0</v>
      </c>
      <c r="BH122" s="210">
        <f>IF(N122="sníž. přenesená",J122,0)</f>
        <v>0</v>
      </c>
      <c r="BI122" s="210">
        <f>IF(N122="nulová",J122,0)</f>
        <v>0</v>
      </c>
      <c r="BJ122" s="17" t="s">
        <v>78</v>
      </c>
      <c r="BK122" s="210">
        <f>ROUND(I122*H122,2)</f>
        <v>0</v>
      </c>
      <c r="BL122" s="17" t="s">
        <v>119</v>
      </c>
      <c r="BM122" s="209" t="s">
        <v>1094</v>
      </c>
    </row>
    <row r="123" s="2" customFormat="1">
      <c r="A123" s="38"/>
      <c r="B123" s="39"/>
      <c r="C123" s="40"/>
      <c r="D123" s="224" t="s">
        <v>192</v>
      </c>
      <c r="E123" s="40"/>
      <c r="F123" s="225" t="s">
        <v>1095</v>
      </c>
      <c r="G123" s="40"/>
      <c r="H123" s="40"/>
      <c r="I123" s="226"/>
      <c r="J123" s="40"/>
      <c r="K123" s="40"/>
      <c r="L123" s="44"/>
      <c r="M123" s="227"/>
      <c r="N123" s="228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192</v>
      </c>
      <c r="AU123" s="17" t="s">
        <v>80</v>
      </c>
    </row>
    <row r="124" s="13" customFormat="1">
      <c r="A124" s="13"/>
      <c r="B124" s="229"/>
      <c r="C124" s="230"/>
      <c r="D124" s="231" t="s">
        <v>194</v>
      </c>
      <c r="E124" s="232" t="s">
        <v>19</v>
      </c>
      <c r="F124" s="233" t="s">
        <v>1096</v>
      </c>
      <c r="G124" s="230"/>
      <c r="H124" s="234">
        <v>54.600000000000001</v>
      </c>
      <c r="I124" s="235"/>
      <c r="J124" s="230"/>
      <c r="K124" s="230"/>
      <c r="L124" s="236"/>
      <c r="M124" s="237"/>
      <c r="N124" s="238"/>
      <c r="O124" s="238"/>
      <c r="P124" s="238"/>
      <c r="Q124" s="238"/>
      <c r="R124" s="238"/>
      <c r="S124" s="238"/>
      <c r="T124" s="239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0" t="s">
        <v>194</v>
      </c>
      <c r="AU124" s="240" t="s">
        <v>80</v>
      </c>
      <c r="AV124" s="13" t="s">
        <v>80</v>
      </c>
      <c r="AW124" s="13" t="s">
        <v>32</v>
      </c>
      <c r="AX124" s="13" t="s">
        <v>78</v>
      </c>
      <c r="AY124" s="240" t="s">
        <v>120</v>
      </c>
    </row>
    <row r="125" s="2" customFormat="1" ht="16.5" customHeight="1">
      <c r="A125" s="38"/>
      <c r="B125" s="39"/>
      <c r="C125" s="252" t="s">
        <v>165</v>
      </c>
      <c r="D125" s="252" t="s">
        <v>330</v>
      </c>
      <c r="E125" s="253" t="s">
        <v>331</v>
      </c>
      <c r="F125" s="254" t="s">
        <v>332</v>
      </c>
      <c r="G125" s="255" t="s">
        <v>333</v>
      </c>
      <c r="H125" s="256">
        <v>1.365</v>
      </c>
      <c r="I125" s="257"/>
      <c r="J125" s="258">
        <f>ROUND(I125*H125,2)</f>
        <v>0</v>
      </c>
      <c r="K125" s="259"/>
      <c r="L125" s="260"/>
      <c r="M125" s="261" t="s">
        <v>19</v>
      </c>
      <c r="N125" s="262" t="s">
        <v>41</v>
      </c>
      <c r="O125" s="84"/>
      <c r="P125" s="207">
        <f>O125*H125</f>
        <v>0</v>
      </c>
      <c r="Q125" s="207">
        <v>0.001</v>
      </c>
      <c r="R125" s="207">
        <f>Q125*H125</f>
        <v>0.0013650000000000001</v>
      </c>
      <c r="S125" s="207">
        <v>0</v>
      </c>
      <c r="T125" s="208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09" t="s">
        <v>149</v>
      </c>
      <c r="AT125" s="209" t="s">
        <v>330</v>
      </c>
      <c r="AU125" s="209" t="s">
        <v>80</v>
      </c>
      <c r="AY125" s="17" t="s">
        <v>120</v>
      </c>
      <c r="BE125" s="210">
        <f>IF(N125="základní",J125,0)</f>
        <v>0</v>
      </c>
      <c r="BF125" s="210">
        <f>IF(N125="snížená",J125,0)</f>
        <v>0</v>
      </c>
      <c r="BG125" s="210">
        <f>IF(N125="zákl. přenesená",J125,0)</f>
        <v>0</v>
      </c>
      <c r="BH125" s="210">
        <f>IF(N125="sníž. přenesená",J125,0)</f>
        <v>0</v>
      </c>
      <c r="BI125" s="210">
        <f>IF(N125="nulová",J125,0)</f>
        <v>0</v>
      </c>
      <c r="BJ125" s="17" t="s">
        <v>78</v>
      </c>
      <c r="BK125" s="210">
        <f>ROUND(I125*H125,2)</f>
        <v>0</v>
      </c>
      <c r="BL125" s="17" t="s">
        <v>119</v>
      </c>
      <c r="BM125" s="209" t="s">
        <v>1097</v>
      </c>
    </row>
    <row r="126" s="2" customFormat="1">
      <c r="A126" s="38"/>
      <c r="B126" s="39"/>
      <c r="C126" s="40"/>
      <c r="D126" s="224" t="s">
        <v>192</v>
      </c>
      <c r="E126" s="40"/>
      <c r="F126" s="225" t="s">
        <v>335</v>
      </c>
      <c r="G126" s="40"/>
      <c r="H126" s="40"/>
      <c r="I126" s="226"/>
      <c r="J126" s="40"/>
      <c r="K126" s="40"/>
      <c r="L126" s="44"/>
      <c r="M126" s="227"/>
      <c r="N126" s="228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192</v>
      </c>
      <c r="AU126" s="17" t="s">
        <v>80</v>
      </c>
    </row>
    <row r="127" s="13" customFormat="1">
      <c r="A127" s="13"/>
      <c r="B127" s="229"/>
      <c r="C127" s="230"/>
      <c r="D127" s="231" t="s">
        <v>194</v>
      </c>
      <c r="E127" s="232" t="s">
        <v>19</v>
      </c>
      <c r="F127" s="233" t="s">
        <v>1098</v>
      </c>
      <c r="G127" s="230"/>
      <c r="H127" s="234">
        <v>1.365</v>
      </c>
      <c r="I127" s="235"/>
      <c r="J127" s="230"/>
      <c r="K127" s="230"/>
      <c r="L127" s="236"/>
      <c r="M127" s="237"/>
      <c r="N127" s="238"/>
      <c r="O127" s="238"/>
      <c r="P127" s="238"/>
      <c r="Q127" s="238"/>
      <c r="R127" s="238"/>
      <c r="S127" s="238"/>
      <c r="T127" s="239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0" t="s">
        <v>194</v>
      </c>
      <c r="AU127" s="240" t="s">
        <v>80</v>
      </c>
      <c r="AV127" s="13" t="s">
        <v>80</v>
      </c>
      <c r="AW127" s="13" t="s">
        <v>32</v>
      </c>
      <c r="AX127" s="13" t="s">
        <v>78</v>
      </c>
      <c r="AY127" s="240" t="s">
        <v>120</v>
      </c>
    </row>
    <row r="128" s="2" customFormat="1" ht="24.15" customHeight="1">
      <c r="A128" s="38"/>
      <c r="B128" s="39"/>
      <c r="C128" s="197" t="s">
        <v>169</v>
      </c>
      <c r="D128" s="197" t="s">
        <v>121</v>
      </c>
      <c r="E128" s="198" t="s">
        <v>456</v>
      </c>
      <c r="F128" s="199" t="s">
        <v>457</v>
      </c>
      <c r="G128" s="200" t="s">
        <v>254</v>
      </c>
      <c r="H128" s="201">
        <v>54.600000000000001</v>
      </c>
      <c r="I128" s="202"/>
      <c r="J128" s="203">
        <f>ROUND(I128*H128,2)</f>
        <v>0</v>
      </c>
      <c r="K128" s="204"/>
      <c r="L128" s="44"/>
      <c r="M128" s="205" t="s">
        <v>19</v>
      </c>
      <c r="N128" s="206" t="s">
        <v>41</v>
      </c>
      <c r="O128" s="84"/>
      <c r="P128" s="207">
        <f>O128*H128</f>
        <v>0</v>
      </c>
      <c r="Q128" s="207">
        <v>0</v>
      </c>
      <c r="R128" s="207">
        <f>Q128*H128</f>
        <v>0</v>
      </c>
      <c r="S128" s="207">
        <v>0</v>
      </c>
      <c r="T128" s="20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09" t="s">
        <v>119</v>
      </c>
      <c r="AT128" s="209" t="s">
        <v>121</v>
      </c>
      <c r="AU128" s="209" t="s">
        <v>80</v>
      </c>
      <c r="AY128" s="17" t="s">
        <v>120</v>
      </c>
      <c r="BE128" s="210">
        <f>IF(N128="základní",J128,0)</f>
        <v>0</v>
      </c>
      <c r="BF128" s="210">
        <f>IF(N128="snížená",J128,0)</f>
        <v>0</v>
      </c>
      <c r="BG128" s="210">
        <f>IF(N128="zákl. přenesená",J128,0)</f>
        <v>0</v>
      </c>
      <c r="BH128" s="210">
        <f>IF(N128="sníž. přenesená",J128,0)</f>
        <v>0</v>
      </c>
      <c r="BI128" s="210">
        <f>IF(N128="nulová",J128,0)</f>
        <v>0</v>
      </c>
      <c r="BJ128" s="17" t="s">
        <v>78</v>
      </c>
      <c r="BK128" s="210">
        <f>ROUND(I128*H128,2)</f>
        <v>0</v>
      </c>
      <c r="BL128" s="17" t="s">
        <v>119</v>
      </c>
      <c r="BM128" s="209" t="s">
        <v>1099</v>
      </c>
    </row>
    <row r="129" s="2" customFormat="1">
      <c r="A129" s="38"/>
      <c r="B129" s="39"/>
      <c r="C129" s="40"/>
      <c r="D129" s="224" t="s">
        <v>192</v>
      </c>
      <c r="E129" s="40"/>
      <c r="F129" s="225" t="s">
        <v>459</v>
      </c>
      <c r="G129" s="40"/>
      <c r="H129" s="40"/>
      <c r="I129" s="226"/>
      <c r="J129" s="40"/>
      <c r="K129" s="40"/>
      <c r="L129" s="44"/>
      <c r="M129" s="227"/>
      <c r="N129" s="228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192</v>
      </c>
      <c r="AU129" s="17" t="s">
        <v>80</v>
      </c>
    </row>
    <row r="130" s="13" customFormat="1">
      <c r="A130" s="13"/>
      <c r="B130" s="229"/>
      <c r="C130" s="230"/>
      <c r="D130" s="231" t="s">
        <v>194</v>
      </c>
      <c r="E130" s="232" t="s">
        <v>19</v>
      </c>
      <c r="F130" s="233" t="s">
        <v>1096</v>
      </c>
      <c r="G130" s="230"/>
      <c r="H130" s="234">
        <v>54.600000000000001</v>
      </c>
      <c r="I130" s="235"/>
      <c r="J130" s="230"/>
      <c r="K130" s="230"/>
      <c r="L130" s="236"/>
      <c r="M130" s="237"/>
      <c r="N130" s="238"/>
      <c r="O130" s="238"/>
      <c r="P130" s="238"/>
      <c r="Q130" s="238"/>
      <c r="R130" s="238"/>
      <c r="S130" s="238"/>
      <c r="T130" s="239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0" t="s">
        <v>194</v>
      </c>
      <c r="AU130" s="240" t="s">
        <v>80</v>
      </c>
      <c r="AV130" s="13" t="s">
        <v>80</v>
      </c>
      <c r="AW130" s="13" t="s">
        <v>32</v>
      </c>
      <c r="AX130" s="13" t="s">
        <v>78</v>
      </c>
      <c r="AY130" s="240" t="s">
        <v>120</v>
      </c>
    </row>
    <row r="131" s="2" customFormat="1" ht="24.15" customHeight="1">
      <c r="A131" s="38"/>
      <c r="B131" s="39"/>
      <c r="C131" s="197" t="s">
        <v>174</v>
      </c>
      <c r="D131" s="197" t="s">
        <v>121</v>
      </c>
      <c r="E131" s="198" t="s">
        <v>1100</v>
      </c>
      <c r="F131" s="199" t="s">
        <v>1101</v>
      </c>
      <c r="G131" s="200" t="s">
        <v>254</v>
      </c>
      <c r="H131" s="201">
        <v>54.600000000000001</v>
      </c>
      <c r="I131" s="202"/>
      <c r="J131" s="203">
        <f>ROUND(I131*H131,2)</f>
        <v>0</v>
      </c>
      <c r="K131" s="204"/>
      <c r="L131" s="44"/>
      <c r="M131" s="205" t="s">
        <v>19</v>
      </c>
      <c r="N131" s="206" t="s">
        <v>41</v>
      </c>
      <c r="O131" s="84"/>
      <c r="P131" s="207">
        <f>O131*H131</f>
        <v>0</v>
      </c>
      <c r="Q131" s="207">
        <v>0</v>
      </c>
      <c r="R131" s="207">
        <f>Q131*H131</f>
        <v>0</v>
      </c>
      <c r="S131" s="207">
        <v>0</v>
      </c>
      <c r="T131" s="20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09" t="s">
        <v>119</v>
      </c>
      <c r="AT131" s="209" t="s">
        <v>121</v>
      </c>
      <c r="AU131" s="209" t="s">
        <v>80</v>
      </c>
      <c r="AY131" s="17" t="s">
        <v>120</v>
      </c>
      <c r="BE131" s="210">
        <f>IF(N131="základní",J131,0)</f>
        <v>0</v>
      </c>
      <c r="BF131" s="210">
        <f>IF(N131="snížená",J131,0)</f>
        <v>0</v>
      </c>
      <c r="BG131" s="210">
        <f>IF(N131="zákl. přenesená",J131,0)</f>
        <v>0</v>
      </c>
      <c r="BH131" s="210">
        <f>IF(N131="sníž. přenesená",J131,0)</f>
        <v>0</v>
      </c>
      <c r="BI131" s="210">
        <f>IF(N131="nulová",J131,0)</f>
        <v>0</v>
      </c>
      <c r="BJ131" s="17" t="s">
        <v>78</v>
      </c>
      <c r="BK131" s="210">
        <f>ROUND(I131*H131,2)</f>
        <v>0</v>
      </c>
      <c r="BL131" s="17" t="s">
        <v>119</v>
      </c>
      <c r="BM131" s="209" t="s">
        <v>1102</v>
      </c>
    </row>
    <row r="132" s="2" customFormat="1">
      <c r="A132" s="38"/>
      <c r="B132" s="39"/>
      <c r="C132" s="40"/>
      <c r="D132" s="224" t="s">
        <v>192</v>
      </c>
      <c r="E132" s="40"/>
      <c r="F132" s="225" t="s">
        <v>1103</v>
      </c>
      <c r="G132" s="40"/>
      <c r="H132" s="40"/>
      <c r="I132" s="226"/>
      <c r="J132" s="40"/>
      <c r="K132" s="40"/>
      <c r="L132" s="44"/>
      <c r="M132" s="227"/>
      <c r="N132" s="228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192</v>
      </c>
      <c r="AU132" s="17" t="s">
        <v>80</v>
      </c>
    </row>
    <row r="133" s="13" customFormat="1">
      <c r="A133" s="13"/>
      <c r="B133" s="229"/>
      <c r="C133" s="230"/>
      <c r="D133" s="231" t="s">
        <v>194</v>
      </c>
      <c r="E133" s="232" t="s">
        <v>19</v>
      </c>
      <c r="F133" s="233" t="s">
        <v>1096</v>
      </c>
      <c r="G133" s="230"/>
      <c r="H133" s="234">
        <v>54.600000000000001</v>
      </c>
      <c r="I133" s="235"/>
      <c r="J133" s="230"/>
      <c r="K133" s="230"/>
      <c r="L133" s="236"/>
      <c r="M133" s="237"/>
      <c r="N133" s="238"/>
      <c r="O133" s="238"/>
      <c r="P133" s="238"/>
      <c r="Q133" s="238"/>
      <c r="R133" s="238"/>
      <c r="S133" s="238"/>
      <c r="T133" s="23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0" t="s">
        <v>194</v>
      </c>
      <c r="AU133" s="240" t="s">
        <v>80</v>
      </c>
      <c r="AV133" s="13" t="s">
        <v>80</v>
      </c>
      <c r="AW133" s="13" t="s">
        <v>32</v>
      </c>
      <c r="AX133" s="13" t="s">
        <v>78</v>
      </c>
      <c r="AY133" s="240" t="s">
        <v>120</v>
      </c>
    </row>
    <row r="134" s="2" customFormat="1" ht="16.5" customHeight="1">
      <c r="A134" s="38"/>
      <c r="B134" s="39"/>
      <c r="C134" s="197" t="s">
        <v>8</v>
      </c>
      <c r="D134" s="197" t="s">
        <v>121</v>
      </c>
      <c r="E134" s="198" t="s">
        <v>1104</v>
      </c>
      <c r="F134" s="199" t="s">
        <v>1105</v>
      </c>
      <c r="G134" s="200" t="s">
        <v>254</v>
      </c>
      <c r="H134" s="201">
        <v>852.79999999999995</v>
      </c>
      <c r="I134" s="202"/>
      <c r="J134" s="203">
        <f>ROUND(I134*H134,2)</f>
        <v>0</v>
      </c>
      <c r="K134" s="204"/>
      <c r="L134" s="44"/>
      <c r="M134" s="205" t="s">
        <v>19</v>
      </c>
      <c r="N134" s="206" t="s">
        <v>41</v>
      </c>
      <c r="O134" s="84"/>
      <c r="P134" s="207">
        <f>O134*H134</f>
        <v>0</v>
      </c>
      <c r="Q134" s="207">
        <v>0</v>
      </c>
      <c r="R134" s="207">
        <f>Q134*H134</f>
        <v>0</v>
      </c>
      <c r="S134" s="207">
        <v>0</v>
      </c>
      <c r="T134" s="20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09" t="s">
        <v>119</v>
      </c>
      <c r="AT134" s="209" t="s">
        <v>121</v>
      </c>
      <c r="AU134" s="209" t="s">
        <v>80</v>
      </c>
      <c r="AY134" s="17" t="s">
        <v>120</v>
      </c>
      <c r="BE134" s="210">
        <f>IF(N134="základní",J134,0)</f>
        <v>0</v>
      </c>
      <c r="BF134" s="210">
        <f>IF(N134="snížená",J134,0)</f>
        <v>0</v>
      </c>
      <c r="BG134" s="210">
        <f>IF(N134="zákl. přenesená",J134,0)</f>
        <v>0</v>
      </c>
      <c r="BH134" s="210">
        <f>IF(N134="sníž. přenesená",J134,0)</f>
        <v>0</v>
      </c>
      <c r="BI134" s="210">
        <f>IF(N134="nulová",J134,0)</f>
        <v>0</v>
      </c>
      <c r="BJ134" s="17" t="s">
        <v>78</v>
      </c>
      <c r="BK134" s="210">
        <f>ROUND(I134*H134,2)</f>
        <v>0</v>
      </c>
      <c r="BL134" s="17" t="s">
        <v>119</v>
      </c>
      <c r="BM134" s="209" t="s">
        <v>1106</v>
      </c>
    </row>
    <row r="135" s="2" customFormat="1">
      <c r="A135" s="38"/>
      <c r="B135" s="39"/>
      <c r="C135" s="40"/>
      <c r="D135" s="224" t="s">
        <v>192</v>
      </c>
      <c r="E135" s="40"/>
      <c r="F135" s="225" t="s">
        <v>1107</v>
      </c>
      <c r="G135" s="40"/>
      <c r="H135" s="40"/>
      <c r="I135" s="226"/>
      <c r="J135" s="40"/>
      <c r="K135" s="40"/>
      <c r="L135" s="44"/>
      <c r="M135" s="227"/>
      <c r="N135" s="228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192</v>
      </c>
      <c r="AU135" s="17" t="s">
        <v>80</v>
      </c>
    </row>
    <row r="136" s="13" customFormat="1">
      <c r="A136" s="13"/>
      <c r="B136" s="229"/>
      <c r="C136" s="230"/>
      <c r="D136" s="231" t="s">
        <v>194</v>
      </c>
      <c r="E136" s="232" t="s">
        <v>19</v>
      </c>
      <c r="F136" s="233" t="s">
        <v>1089</v>
      </c>
      <c r="G136" s="230"/>
      <c r="H136" s="234">
        <v>852.79999999999995</v>
      </c>
      <c r="I136" s="235"/>
      <c r="J136" s="230"/>
      <c r="K136" s="230"/>
      <c r="L136" s="236"/>
      <c r="M136" s="237"/>
      <c r="N136" s="238"/>
      <c r="O136" s="238"/>
      <c r="P136" s="238"/>
      <c r="Q136" s="238"/>
      <c r="R136" s="238"/>
      <c r="S136" s="238"/>
      <c r="T136" s="23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0" t="s">
        <v>194</v>
      </c>
      <c r="AU136" s="240" t="s">
        <v>80</v>
      </c>
      <c r="AV136" s="13" t="s">
        <v>80</v>
      </c>
      <c r="AW136" s="13" t="s">
        <v>32</v>
      </c>
      <c r="AX136" s="13" t="s">
        <v>78</v>
      </c>
      <c r="AY136" s="240" t="s">
        <v>120</v>
      </c>
    </row>
    <row r="137" s="2" customFormat="1" ht="16.5" customHeight="1">
      <c r="A137" s="38"/>
      <c r="B137" s="39"/>
      <c r="C137" s="197" t="s">
        <v>258</v>
      </c>
      <c r="D137" s="197" t="s">
        <v>121</v>
      </c>
      <c r="E137" s="198" t="s">
        <v>1108</v>
      </c>
      <c r="F137" s="199" t="s">
        <v>1109</v>
      </c>
      <c r="G137" s="200" t="s">
        <v>254</v>
      </c>
      <c r="H137" s="201">
        <v>852.79999999999995</v>
      </c>
      <c r="I137" s="202"/>
      <c r="J137" s="203">
        <f>ROUND(I137*H137,2)</f>
        <v>0</v>
      </c>
      <c r="K137" s="204"/>
      <c r="L137" s="44"/>
      <c r="M137" s="205" t="s">
        <v>19</v>
      </c>
      <c r="N137" s="206" t="s">
        <v>41</v>
      </c>
      <c r="O137" s="84"/>
      <c r="P137" s="207">
        <f>O137*H137</f>
        <v>0</v>
      </c>
      <c r="Q137" s="207">
        <v>0</v>
      </c>
      <c r="R137" s="207">
        <f>Q137*H137</f>
        <v>0</v>
      </c>
      <c r="S137" s="207">
        <v>0</v>
      </c>
      <c r="T137" s="20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09" t="s">
        <v>119</v>
      </c>
      <c r="AT137" s="209" t="s">
        <v>121</v>
      </c>
      <c r="AU137" s="209" t="s">
        <v>80</v>
      </c>
      <c r="AY137" s="17" t="s">
        <v>120</v>
      </c>
      <c r="BE137" s="210">
        <f>IF(N137="základní",J137,0)</f>
        <v>0</v>
      </c>
      <c r="BF137" s="210">
        <f>IF(N137="snížená",J137,0)</f>
        <v>0</v>
      </c>
      <c r="BG137" s="210">
        <f>IF(N137="zákl. přenesená",J137,0)</f>
        <v>0</v>
      </c>
      <c r="BH137" s="210">
        <f>IF(N137="sníž. přenesená",J137,0)</f>
        <v>0</v>
      </c>
      <c r="BI137" s="210">
        <f>IF(N137="nulová",J137,0)</f>
        <v>0</v>
      </c>
      <c r="BJ137" s="17" t="s">
        <v>78</v>
      </c>
      <c r="BK137" s="210">
        <f>ROUND(I137*H137,2)</f>
        <v>0</v>
      </c>
      <c r="BL137" s="17" t="s">
        <v>119</v>
      </c>
      <c r="BM137" s="209" t="s">
        <v>1110</v>
      </c>
    </row>
    <row r="138" s="2" customFormat="1">
      <c r="A138" s="38"/>
      <c r="B138" s="39"/>
      <c r="C138" s="40"/>
      <c r="D138" s="224" t="s">
        <v>192</v>
      </c>
      <c r="E138" s="40"/>
      <c r="F138" s="225" t="s">
        <v>1111</v>
      </c>
      <c r="G138" s="40"/>
      <c r="H138" s="40"/>
      <c r="I138" s="226"/>
      <c r="J138" s="40"/>
      <c r="K138" s="40"/>
      <c r="L138" s="44"/>
      <c r="M138" s="227"/>
      <c r="N138" s="228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192</v>
      </c>
      <c r="AU138" s="17" t="s">
        <v>80</v>
      </c>
    </row>
    <row r="139" s="13" customFormat="1">
      <c r="A139" s="13"/>
      <c r="B139" s="229"/>
      <c r="C139" s="230"/>
      <c r="D139" s="231" t="s">
        <v>194</v>
      </c>
      <c r="E139" s="232" t="s">
        <v>19</v>
      </c>
      <c r="F139" s="233" t="s">
        <v>1089</v>
      </c>
      <c r="G139" s="230"/>
      <c r="H139" s="234">
        <v>852.79999999999995</v>
      </c>
      <c r="I139" s="235"/>
      <c r="J139" s="230"/>
      <c r="K139" s="230"/>
      <c r="L139" s="236"/>
      <c r="M139" s="237"/>
      <c r="N139" s="238"/>
      <c r="O139" s="238"/>
      <c r="P139" s="238"/>
      <c r="Q139" s="238"/>
      <c r="R139" s="238"/>
      <c r="S139" s="238"/>
      <c r="T139" s="23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0" t="s">
        <v>194</v>
      </c>
      <c r="AU139" s="240" t="s">
        <v>80</v>
      </c>
      <c r="AV139" s="13" t="s">
        <v>80</v>
      </c>
      <c r="AW139" s="13" t="s">
        <v>32</v>
      </c>
      <c r="AX139" s="13" t="s">
        <v>78</v>
      </c>
      <c r="AY139" s="240" t="s">
        <v>120</v>
      </c>
    </row>
    <row r="140" s="2" customFormat="1" ht="16.5" customHeight="1">
      <c r="A140" s="38"/>
      <c r="B140" s="39"/>
      <c r="C140" s="197" t="s">
        <v>264</v>
      </c>
      <c r="D140" s="197" t="s">
        <v>121</v>
      </c>
      <c r="E140" s="198" t="s">
        <v>1112</v>
      </c>
      <c r="F140" s="199" t="s">
        <v>1113</v>
      </c>
      <c r="G140" s="200" t="s">
        <v>254</v>
      </c>
      <c r="H140" s="201">
        <v>852.79999999999995</v>
      </c>
      <c r="I140" s="202"/>
      <c r="J140" s="203">
        <f>ROUND(I140*H140,2)</f>
        <v>0</v>
      </c>
      <c r="K140" s="204"/>
      <c r="L140" s="44"/>
      <c r="M140" s="205" t="s">
        <v>19</v>
      </c>
      <c r="N140" s="206" t="s">
        <v>41</v>
      </c>
      <c r="O140" s="84"/>
      <c r="P140" s="207">
        <f>O140*H140</f>
        <v>0</v>
      </c>
      <c r="Q140" s="207">
        <v>0</v>
      </c>
      <c r="R140" s="207">
        <f>Q140*H140</f>
        <v>0</v>
      </c>
      <c r="S140" s="207">
        <v>0</v>
      </c>
      <c r="T140" s="20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09" t="s">
        <v>119</v>
      </c>
      <c r="AT140" s="209" t="s">
        <v>121</v>
      </c>
      <c r="AU140" s="209" t="s">
        <v>80</v>
      </c>
      <c r="AY140" s="17" t="s">
        <v>120</v>
      </c>
      <c r="BE140" s="210">
        <f>IF(N140="základní",J140,0)</f>
        <v>0</v>
      </c>
      <c r="BF140" s="210">
        <f>IF(N140="snížená",J140,0)</f>
        <v>0</v>
      </c>
      <c r="BG140" s="210">
        <f>IF(N140="zákl. přenesená",J140,0)</f>
        <v>0</v>
      </c>
      <c r="BH140" s="210">
        <f>IF(N140="sníž. přenesená",J140,0)</f>
        <v>0</v>
      </c>
      <c r="BI140" s="210">
        <f>IF(N140="nulová",J140,0)</f>
        <v>0</v>
      </c>
      <c r="BJ140" s="17" t="s">
        <v>78</v>
      </c>
      <c r="BK140" s="210">
        <f>ROUND(I140*H140,2)</f>
        <v>0</v>
      </c>
      <c r="BL140" s="17" t="s">
        <v>119</v>
      </c>
      <c r="BM140" s="209" t="s">
        <v>1114</v>
      </c>
    </row>
    <row r="141" s="2" customFormat="1">
      <c r="A141" s="38"/>
      <c r="B141" s="39"/>
      <c r="C141" s="40"/>
      <c r="D141" s="224" t="s">
        <v>192</v>
      </c>
      <c r="E141" s="40"/>
      <c r="F141" s="225" t="s">
        <v>1115</v>
      </c>
      <c r="G141" s="40"/>
      <c r="H141" s="40"/>
      <c r="I141" s="226"/>
      <c r="J141" s="40"/>
      <c r="K141" s="40"/>
      <c r="L141" s="44"/>
      <c r="M141" s="227"/>
      <c r="N141" s="228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192</v>
      </c>
      <c r="AU141" s="17" t="s">
        <v>80</v>
      </c>
    </row>
    <row r="142" s="13" customFormat="1">
      <c r="A142" s="13"/>
      <c r="B142" s="229"/>
      <c r="C142" s="230"/>
      <c r="D142" s="231" t="s">
        <v>194</v>
      </c>
      <c r="E142" s="232" t="s">
        <v>19</v>
      </c>
      <c r="F142" s="233" t="s">
        <v>1089</v>
      </c>
      <c r="G142" s="230"/>
      <c r="H142" s="234">
        <v>852.79999999999995</v>
      </c>
      <c r="I142" s="235"/>
      <c r="J142" s="230"/>
      <c r="K142" s="230"/>
      <c r="L142" s="236"/>
      <c r="M142" s="237"/>
      <c r="N142" s="238"/>
      <c r="O142" s="238"/>
      <c r="P142" s="238"/>
      <c r="Q142" s="238"/>
      <c r="R142" s="238"/>
      <c r="S142" s="238"/>
      <c r="T142" s="23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0" t="s">
        <v>194</v>
      </c>
      <c r="AU142" s="240" t="s">
        <v>80</v>
      </c>
      <c r="AV142" s="13" t="s">
        <v>80</v>
      </c>
      <c r="AW142" s="13" t="s">
        <v>32</v>
      </c>
      <c r="AX142" s="13" t="s">
        <v>78</v>
      </c>
      <c r="AY142" s="240" t="s">
        <v>120</v>
      </c>
    </row>
    <row r="143" s="2" customFormat="1" ht="24.15" customHeight="1">
      <c r="A143" s="38"/>
      <c r="B143" s="39"/>
      <c r="C143" s="197" t="s">
        <v>271</v>
      </c>
      <c r="D143" s="197" t="s">
        <v>121</v>
      </c>
      <c r="E143" s="198" t="s">
        <v>1116</v>
      </c>
      <c r="F143" s="199" t="s">
        <v>1117</v>
      </c>
      <c r="G143" s="200" t="s">
        <v>254</v>
      </c>
      <c r="H143" s="201">
        <v>852.79999999999995</v>
      </c>
      <c r="I143" s="202"/>
      <c r="J143" s="203">
        <f>ROUND(I143*H143,2)</f>
        <v>0</v>
      </c>
      <c r="K143" s="204"/>
      <c r="L143" s="44"/>
      <c r="M143" s="205" t="s">
        <v>19</v>
      </c>
      <c r="N143" s="206" t="s">
        <v>41</v>
      </c>
      <c r="O143" s="84"/>
      <c r="P143" s="207">
        <f>O143*H143</f>
        <v>0</v>
      </c>
      <c r="Q143" s="207">
        <v>0</v>
      </c>
      <c r="R143" s="207">
        <f>Q143*H143</f>
        <v>0</v>
      </c>
      <c r="S143" s="207">
        <v>0</v>
      </c>
      <c r="T143" s="20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09" t="s">
        <v>119</v>
      </c>
      <c r="AT143" s="209" t="s">
        <v>121</v>
      </c>
      <c r="AU143" s="209" t="s">
        <v>80</v>
      </c>
      <c r="AY143" s="17" t="s">
        <v>120</v>
      </c>
      <c r="BE143" s="210">
        <f>IF(N143="základní",J143,0)</f>
        <v>0</v>
      </c>
      <c r="BF143" s="210">
        <f>IF(N143="snížená",J143,0)</f>
        <v>0</v>
      </c>
      <c r="BG143" s="210">
        <f>IF(N143="zákl. přenesená",J143,0)</f>
        <v>0</v>
      </c>
      <c r="BH143" s="210">
        <f>IF(N143="sníž. přenesená",J143,0)</f>
        <v>0</v>
      </c>
      <c r="BI143" s="210">
        <f>IF(N143="nulová",J143,0)</f>
        <v>0</v>
      </c>
      <c r="BJ143" s="17" t="s">
        <v>78</v>
      </c>
      <c r="BK143" s="210">
        <f>ROUND(I143*H143,2)</f>
        <v>0</v>
      </c>
      <c r="BL143" s="17" t="s">
        <v>119</v>
      </c>
      <c r="BM143" s="209" t="s">
        <v>1118</v>
      </c>
    </row>
    <row r="144" s="2" customFormat="1">
      <c r="A144" s="38"/>
      <c r="B144" s="39"/>
      <c r="C144" s="40"/>
      <c r="D144" s="224" t="s">
        <v>192</v>
      </c>
      <c r="E144" s="40"/>
      <c r="F144" s="225" t="s">
        <v>1119</v>
      </c>
      <c r="G144" s="40"/>
      <c r="H144" s="40"/>
      <c r="I144" s="226"/>
      <c r="J144" s="40"/>
      <c r="K144" s="40"/>
      <c r="L144" s="44"/>
      <c r="M144" s="227"/>
      <c r="N144" s="228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192</v>
      </c>
      <c r="AU144" s="17" t="s">
        <v>80</v>
      </c>
    </row>
    <row r="145" s="13" customFormat="1">
      <c r="A145" s="13"/>
      <c r="B145" s="229"/>
      <c r="C145" s="230"/>
      <c r="D145" s="231" t="s">
        <v>194</v>
      </c>
      <c r="E145" s="232" t="s">
        <v>19</v>
      </c>
      <c r="F145" s="233" t="s">
        <v>1089</v>
      </c>
      <c r="G145" s="230"/>
      <c r="H145" s="234">
        <v>852.79999999999995</v>
      </c>
      <c r="I145" s="235"/>
      <c r="J145" s="230"/>
      <c r="K145" s="230"/>
      <c r="L145" s="236"/>
      <c r="M145" s="237"/>
      <c r="N145" s="238"/>
      <c r="O145" s="238"/>
      <c r="P145" s="238"/>
      <c r="Q145" s="238"/>
      <c r="R145" s="238"/>
      <c r="S145" s="238"/>
      <c r="T145" s="23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0" t="s">
        <v>194</v>
      </c>
      <c r="AU145" s="240" t="s">
        <v>80</v>
      </c>
      <c r="AV145" s="13" t="s">
        <v>80</v>
      </c>
      <c r="AW145" s="13" t="s">
        <v>32</v>
      </c>
      <c r="AX145" s="13" t="s">
        <v>78</v>
      </c>
      <c r="AY145" s="240" t="s">
        <v>120</v>
      </c>
    </row>
    <row r="146" s="2" customFormat="1" ht="16.5" customHeight="1">
      <c r="A146" s="38"/>
      <c r="B146" s="39"/>
      <c r="C146" s="197" t="s">
        <v>279</v>
      </c>
      <c r="D146" s="197" t="s">
        <v>121</v>
      </c>
      <c r="E146" s="198" t="s">
        <v>1120</v>
      </c>
      <c r="F146" s="199" t="s">
        <v>1121</v>
      </c>
      <c r="G146" s="200" t="s">
        <v>254</v>
      </c>
      <c r="H146" s="201">
        <v>852.79999999999995</v>
      </c>
      <c r="I146" s="202"/>
      <c r="J146" s="203">
        <f>ROUND(I146*H146,2)</f>
        <v>0</v>
      </c>
      <c r="K146" s="204"/>
      <c r="L146" s="44"/>
      <c r="M146" s="205" t="s">
        <v>19</v>
      </c>
      <c r="N146" s="206" t="s">
        <v>41</v>
      </c>
      <c r="O146" s="84"/>
      <c r="P146" s="207">
        <f>O146*H146</f>
        <v>0</v>
      </c>
      <c r="Q146" s="207">
        <v>0</v>
      </c>
      <c r="R146" s="207">
        <f>Q146*H146</f>
        <v>0</v>
      </c>
      <c r="S146" s="207">
        <v>0</v>
      </c>
      <c r="T146" s="20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09" t="s">
        <v>119</v>
      </c>
      <c r="AT146" s="209" t="s">
        <v>121</v>
      </c>
      <c r="AU146" s="209" t="s">
        <v>80</v>
      </c>
      <c r="AY146" s="17" t="s">
        <v>120</v>
      </c>
      <c r="BE146" s="210">
        <f>IF(N146="základní",J146,0)</f>
        <v>0</v>
      </c>
      <c r="BF146" s="210">
        <f>IF(N146="snížená",J146,0)</f>
        <v>0</v>
      </c>
      <c r="BG146" s="210">
        <f>IF(N146="zákl. přenesená",J146,0)</f>
        <v>0</v>
      </c>
      <c r="BH146" s="210">
        <f>IF(N146="sníž. přenesená",J146,0)</f>
        <v>0</v>
      </c>
      <c r="BI146" s="210">
        <f>IF(N146="nulová",J146,0)</f>
        <v>0</v>
      </c>
      <c r="BJ146" s="17" t="s">
        <v>78</v>
      </c>
      <c r="BK146" s="210">
        <f>ROUND(I146*H146,2)</f>
        <v>0</v>
      </c>
      <c r="BL146" s="17" t="s">
        <v>119</v>
      </c>
      <c r="BM146" s="209" t="s">
        <v>1122</v>
      </c>
    </row>
    <row r="147" s="2" customFormat="1">
      <c r="A147" s="38"/>
      <c r="B147" s="39"/>
      <c r="C147" s="40"/>
      <c r="D147" s="224" t="s">
        <v>192</v>
      </c>
      <c r="E147" s="40"/>
      <c r="F147" s="225" t="s">
        <v>1123</v>
      </c>
      <c r="G147" s="40"/>
      <c r="H147" s="40"/>
      <c r="I147" s="226"/>
      <c r="J147" s="40"/>
      <c r="K147" s="40"/>
      <c r="L147" s="44"/>
      <c r="M147" s="227"/>
      <c r="N147" s="228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192</v>
      </c>
      <c r="AU147" s="17" t="s">
        <v>80</v>
      </c>
    </row>
    <row r="148" s="13" customFormat="1">
      <c r="A148" s="13"/>
      <c r="B148" s="229"/>
      <c r="C148" s="230"/>
      <c r="D148" s="231" t="s">
        <v>194</v>
      </c>
      <c r="E148" s="232" t="s">
        <v>19</v>
      </c>
      <c r="F148" s="233" t="s">
        <v>1089</v>
      </c>
      <c r="G148" s="230"/>
      <c r="H148" s="234">
        <v>852.79999999999995</v>
      </c>
      <c r="I148" s="235"/>
      <c r="J148" s="230"/>
      <c r="K148" s="230"/>
      <c r="L148" s="236"/>
      <c r="M148" s="237"/>
      <c r="N148" s="238"/>
      <c r="O148" s="238"/>
      <c r="P148" s="238"/>
      <c r="Q148" s="238"/>
      <c r="R148" s="238"/>
      <c r="S148" s="238"/>
      <c r="T148" s="23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0" t="s">
        <v>194</v>
      </c>
      <c r="AU148" s="240" t="s">
        <v>80</v>
      </c>
      <c r="AV148" s="13" t="s">
        <v>80</v>
      </c>
      <c r="AW148" s="13" t="s">
        <v>32</v>
      </c>
      <c r="AX148" s="13" t="s">
        <v>78</v>
      </c>
      <c r="AY148" s="240" t="s">
        <v>120</v>
      </c>
    </row>
    <row r="149" s="2" customFormat="1" ht="16.5" customHeight="1">
      <c r="A149" s="38"/>
      <c r="B149" s="39"/>
      <c r="C149" s="197" t="s">
        <v>286</v>
      </c>
      <c r="D149" s="197" t="s">
        <v>121</v>
      </c>
      <c r="E149" s="198" t="s">
        <v>466</v>
      </c>
      <c r="F149" s="199" t="s">
        <v>467</v>
      </c>
      <c r="G149" s="200" t="s">
        <v>267</v>
      </c>
      <c r="H149" s="201">
        <v>67.995000000000005</v>
      </c>
      <c r="I149" s="202"/>
      <c r="J149" s="203">
        <f>ROUND(I149*H149,2)</f>
        <v>0</v>
      </c>
      <c r="K149" s="204"/>
      <c r="L149" s="44"/>
      <c r="M149" s="205" t="s">
        <v>19</v>
      </c>
      <c r="N149" s="206" t="s">
        <v>41</v>
      </c>
      <c r="O149" s="84"/>
      <c r="P149" s="207">
        <f>O149*H149</f>
        <v>0</v>
      </c>
      <c r="Q149" s="207">
        <v>0</v>
      </c>
      <c r="R149" s="207">
        <f>Q149*H149</f>
        <v>0</v>
      </c>
      <c r="S149" s="207">
        <v>0</v>
      </c>
      <c r="T149" s="20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09" t="s">
        <v>119</v>
      </c>
      <c r="AT149" s="209" t="s">
        <v>121</v>
      </c>
      <c r="AU149" s="209" t="s">
        <v>80</v>
      </c>
      <c r="AY149" s="17" t="s">
        <v>120</v>
      </c>
      <c r="BE149" s="210">
        <f>IF(N149="základní",J149,0)</f>
        <v>0</v>
      </c>
      <c r="BF149" s="210">
        <f>IF(N149="snížená",J149,0)</f>
        <v>0</v>
      </c>
      <c r="BG149" s="210">
        <f>IF(N149="zákl. přenesená",J149,0)</f>
        <v>0</v>
      </c>
      <c r="BH149" s="210">
        <f>IF(N149="sníž. přenesená",J149,0)</f>
        <v>0</v>
      </c>
      <c r="BI149" s="210">
        <f>IF(N149="nulová",J149,0)</f>
        <v>0</v>
      </c>
      <c r="BJ149" s="17" t="s">
        <v>78</v>
      </c>
      <c r="BK149" s="210">
        <f>ROUND(I149*H149,2)</f>
        <v>0</v>
      </c>
      <c r="BL149" s="17" t="s">
        <v>119</v>
      </c>
      <c r="BM149" s="209" t="s">
        <v>1124</v>
      </c>
    </row>
    <row r="150" s="2" customFormat="1">
      <c r="A150" s="38"/>
      <c r="B150" s="39"/>
      <c r="C150" s="40"/>
      <c r="D150" s="224" t="s">
        <v>192</v>
      </c>
      <c r="E150" s="40"/>
      <c r="F150" s="225" t="s">
        <v>469</v>
      </c>
      <c r="G150" s="40"/>
      <c r="H150" s="40"/>
      <c r="I150" s="226"/>
      <c r="J150" s="40"/>
      <c r="K150" s="40"/>
      <c r="L150" s="44"/>
      <c r="M150" s="227"/>
      <c r="N150" s="228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192</v>
      </c>
      <c r="AU150" s="17" t="s">
        <v>80</v>
      </c>
    </row>
    <row r="151" s="13" customFormat="1">
      <c r="A151" s="13"/>
      <c r="B151" s="229"/>
      <c r="C151" s="230"/>
      <c r="D151" s="231" t="s">
        <v>194</v>
      </c>
      <c r="E151" s="232" t="s">
        <v>19</v>
      </c>
      <c r="F151" s="233" t="s">
        <v>1125</v>
      </c>
      <c r="G151" s="230"/>
      <c r="H151" s="234">
        <v>67.995000000000005</v>
      </c>
      <c r="I151" s="235"/>
      <c r="J151" s="230"/>
      <c r="K151" s="230"/>
      <c r="L151" s="236"/>
      <c r="M151" s="237"/>
      <c r="N151" s="238"/>
      <c r="O151" s="238"/>
      <c r="P151" s="238"/>
      <c r="Q151" s="238"/>
      <c r="R151" s="238"/>
      <c r="S151" s="238"/>
      <c r="T151" s="23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0" t="s">
        <v>194</v>
      </c>
      <c r="AU151" s="240" t="s">
        <v>80</v>
      </c>
      <c r="AV151" s="13" t="s">
        <v>80</v>
      </c>
      <c r="AW151" s="13" t="s">
        <v>32</v>
      </c>
      <c r="AX151" s="13" t="s">
        <v>78</v>
      </c>
      <c r="AY151" s="240" t="s">
        <v>120</v>
      </c>
    </row>
    <row r="152" s="11" customFormat="1" ht="22.8" customHeight="1">
      <c r="A152" s="11"/>
      <c r="B152" s="183"/>
      <c r="C152" s="184"/>
      <c r="D152" s="185" t="s">
        <v>69</v>
      </c>
      <c r="E152" s="222" t="s">
        <v>80</v>
      </c>
      <c r="F152" s="222" t="s">
        <v>471</v>
      </c>
      <c r="G152" s="184"/>
      <c r="H152" s="184"/>
      <c r="I152" s="187"/>
      <c r="J152" s="223">
        <f>BK152</f>
        <v>0</v>
      </c>
      <c r="K152" s="184"/>
      <c r="L152" s="189"/>
      <c r="M152" s="190"/>
      <c r="N152" s="191"/>
      <c r="O152" s="191"/>
      <c r="P152" s="192">
        <f>SUM(P153:P155)</f>
        <v>0</v>
      </c>
      <c r="Q152" s="191"/>
      <c r="R152" s="192">
        <f>SUM(R153:R155)</f>
        <v>21.90183</v>
      </c>
      <c r="S152" s="191"/>
      <c r="T152" s="193">
        <f>SUM(T153:T155)</f>
        <v>0</v>
      </c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R152" s="194" t="s">
        <v>78</v>
      </c>
      <c r="AT152" s="195" t="s">
        <v>69</v>
      </c>
      <c r="AU152" s="195" t="s">
        <v>78</v>
      </c>
      <c r="AY152" s="194" t="s">
        <v>120</v>
      </c>
      <c r="BK152" s="196">
        <f>SUM(BK153:BK155)</f>
        <v>0</v>
      </c>
    </row>
    <row r="153" s="2" customFormat="1" ht="33" customHeight="1">
      <c r="A153" s="38"/>
      <c r="B153" s="39"/>
      <c r="C153" s="197" t="s">
        <v>7</v>
      </c>
      <c r="D153" s="197" t="s">
        <v>121</v>
      </c>
      <c r="E153" s="198" t="s">
        <v>1126</v>
      </c>
      <c r="F153" s="199" t="s">
        <v>1127</v>
      </c>
      <c r="G153" s="200" t="s">
        <v>529</v>
      </c>
      <c r="H153" s="201">
        <v>107</v>
      </c>
      <c r="I153" s="202"/>
      <c r="J153" s="203">
        <f>ROUND(I153*H153,2)</f>
        <v>0</v>
      </c>
      <c r="K153" s="204"/>
      <c r="L153" s="44"/>
      <c r="M153" s="205" t="s">
        <v>19</v>
      </c>
      <c r="N153" s="206" t="s">
        <v>41</v>
      </c>
      <c r="O153" s="84"/>
      <c r="P153" s="207">
        <f>O153*H153</f>
        <v>0</v>
      </c>
      <c r="Q153" s="207">
        <v>0.20469000000000001</v>
      </c>
      <c r="R153" s="207">
        <f>Q153*H153</f>
        <v>21.90183</v>
      </c>
      <c r="S153" s="207">
        <v>0</v>
      </c>
      <c r="T153" s="20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09" t="s">
        <v>119</v>
      </c>
      <c r="AT153" s="209" t="s">
        <v>121</v>
      </c>
      <c r="AU153" s="209" t="s">
        <v>80</v>
      </c>
      <c r="AY153" s="17" t="s">
        <v>120</v>
      </c>
      <c r="BE153" s="210">
        <f>IF(N153="základní",J153,0)</f>
        <v>0</v>
      </c>
      <c r="BF153" s="210">
        <f>IF(N153="snížená",J153,0)</f>
        <v>0</v>
      </c>
      <c r="BG153" s="210">
        <f>IF(N153="zákl. přenesená",J153,0)</f>
        <v>0</v>
      </c>
      <c r="BH153" s="210">
        <f>IF(N153="sníž. přenesená",J153,0)</f>
        <v>0</v>
      </c>
      <c r="BI153" s="210">
        <f>IF(N153="nulová",J153,0)</f>
        <v>0</v>
      </c>
      <c r="BJ153" s="17" t="s">
        <v>78</v>
      </c>
      <c r="BK153" s="210">
        <f>ROUND(I153*H153,2)</f>
        <v>0</v>
      </c>
      <c r="BL153" s="17" t="s">
        <v>119</v>
      </c>
      <c r="BM153" s="209" t="s">
        <v>1128</v>
      </c>
    </row>
    <row r="154" s="2" customFormat="1">
      <c r="A154" s="38"/>
      <c r="B154" s="39"/>
      <c r="C154" s="40"/>
      <c r="D154" s="224" t="s">
        <v>192</v>
      </c>
      <c r="E154" s="40"/>
      <c r="F154" s="225" t="s">
        <v>1129</v>
      </c>
      <c r="G154" s="40"/>
      <c r="H154" s="40"/>
      <c r="I154" s="226"/>
      <c r="J154" s="40"/>
      <c r="K154" s="40"/>
      <c r="L154" s="44"/>
      <c r="M154" s="227"/>
      <c r="N154" s="228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192</v>
      </c>
      <c r="AU154" s="17" t="s">
        <v>80</v>
      </c>
    </row>
    <row r="155" s="13" customFormat="1">
      <c r="A155" s="13"/>
      <c r="B155" s="229"/>
      <c r="C155" s="230"/>
      <c r="D155" s="231" t="s">
        <v>194</v>
      </c>
      <c r="E155" s="232" t="s">
        <v>19</v>
      </c>
      <c r="F155" s="233" t="s">
        <v>1130</v>
      </c>
      <c r="G155" s="230"/>
      <c r="H155" s="234">
        <v>107</v>
      </c>
      <c r="I155" s="235"/>
      <c r="J155" s="230"/>
      <c r="K155" s="230"/>
      <c r="L155" s="236"/>
      <c r="M155" s="237"/>
      <c r="N155" s="238"/>
      <c r="O155" s="238"/>
      <c r="P155" s="238"/>
      <c r="Q155" s="238"/>
      <c r="R155" s="238"/>
      <c r="S155" s="238"/>
      <c r="T155" s="23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0" t="s">
        <v>194</v>
      </c>
      <c r="AU155" s="240" t="s">
        <v>80</v>
      </c>
      <c r="AV155" s="13" t="s">
        <v>80</v>
      </c>
      <c r="AW155" s="13" t="s">
        <v>32</v>
      </c>
      <c r="AX155" s="13" t="s">
        <v>78</v>
      </c>
      <c r="AY155" s="240" t="s">
        <v>120</v>
      </c>
    </row>
    <row r="156" s="11" customFormat="1" ht="22.8" customHeight="1">
      <c r="A156" s="11"/>
      <c r="B156" s="183"/>
      <c r="C156" s="184"/>
      <c r="D156" s="185" t="s">
        <v>69</v>
      </c>
      <c r="E156" s="222" t="s">
        <v>130</v>
      </c>
      <c r="F156" s="222" t="s">
        <v>673</v>
      </c>
      <c r="G156" s="184"/>
      <c r="H156" s="184"/>
      <c r="I156" s="187"/>
      <c r="J156" s="223">
        <f>BK156</f>
        <v>0</v>
      </c>
      <c r="K156" s="184"/>
      <c r="L156" s="189"/>
      <c r="M156" s="190"/>
      <c r="N156" s="191"/>
      <c r="O156" s="191"/>
      <c r="P156" s="192">
        <f>SUM(P157:P163)</f>
        <v>0</v>
      </c>
      <c r="Q156" s="191"/>
      <c r="R156" s="192">
        <f>SUM(R157:R163)</f>
        <v>0.24949199999999999</v>
      </c>
      <c r="S156" s="191"/>
      <c r="T156" s="193">
        <f>SUM(T157:T163)</f>
        <v>0</v>
      </c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R156" s="194" t="s">
        <v>78</v>
      </c>
      <c r="AT156" s="195" t="s">
        <v>69</v>
      </c>
      <c r="AU156" s="195" t="s">
        <v>78</v>
      </c>
      <c r="AY156" s="194" t="s">
        <v>120</v>
      </c>
      <c r="BK156" s="196">
        <f>SUM(BK157:BK163)</f>
        <v>0</v>
      </c>
    </row>
    <row r="157" s="2" customFormat="1" ht="37.8" customHeight="1">
      <c r="A157" s="38"/>
      <c r="B157" s="39"/>
      <c r="C157" s="197" t="s">
        <v>297</v>
      </c>
      <c r="D157" s="197" t="s">
        <v>121</v>
      </c>
      <c r="E157" s="198" t="s">
        <v>1131</v>
      </c>
      <c r="F157" s="199" t="s">
        <v>1132</v>
      </c>
      <c r="G157" s="200" t="s">
        <v>267</v>
      </c>
      <c r="H157" s="201">
        <v>1.8400000000000001</v>
      </c>
      <c r="I157" s="202"/>
      <c r="J157" s="203">
        <f>ROUND(I157*H157,2)</f>
        <v>0</v>
      </c>
      <c r="K157" s="204"/>
      <c r="L157" s="44"/>
      <c r="M157" s="205" t="s">
        <v>19</v>
      </c>
      <c r="N157" s="206" t="s">
        <v>41</v>
      </c>
      <c r="O157" s="84"/>
      <c r="P157" s="207">
        <f>O157*H157</f>
        <v>0</v>
      </c>
      <c r="Q157" s="207">
        <v>0</v>
      </c>
      <c r="R157" s="207">
        <f>Q157*H157</f>
        <v>0</v>
      </c>
      <c r="S157" s="207">
        <v>0</v>
      </c>
      <c r="T157" s="20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09" t="s">
        <v>119</v>
      </c>
      <c r="AT157" s="209" t="s">
        <v>121</v>
      </c>
      <c r="AU157" s="209" t="s">
        <v>80</v>
      </c>
      <c r="AY157" s="17" t="s">
        <v>120</v>
      </c>
      <c r="BE157" s="210">
        <f>IF(N157="základní",J157,0)</f>
        <v>0</v>
      </c>
      <c r="BF157" s="210">
        <f>IF(N157="snížená",J157,0)</f>
        <v>0</v>
      </c>
      <c r="BG157" s="210">
        <f>IF(N157="zákl. přenesená",J157,0)</f>
        <v>0</v>
      </c>
      <c r="BH157" s="210">
        <f>IF(N157="sníž. přenesená",J157,0)</f>
        <v>0</v>
      </c>
      <c r="BI157" s="210">
        <f>IF(N157="nulová",J157,0)</f>
        <v>0</v>
      </c>
      <c r="BJ157" s="17" t="s">
        <v>78</v>
      </c>
      <c r="BK157" s="210">
        <f>ROUND(I157*H157,2)</f>
        <v>0</v>
      </c>
      <c r="BL157" s="17" t="s">
        <v>119</v>
      </c>
      <c r="BM157" s="209" t="s">
        <v>1133</v>
      </c>
    </row>
    <row r="158" s="2" customFormat="1">
      <c r="A158" s="38"/>
      <c r="B158" s="39"/>
      <c r="C158" s="40"/>
      <c r="D158" s="224" t="s">
        <v>192</v>
      </c>
      <c r="E158" s="40"/>
      <c r="F158" s="225" t="s">
        <v>1134</v>
      </c>
      <c r="G158" s="40"/>
      <c r="H158" s="40"/>
      <c r="I158" s="226"/>
      <c r="J158" s="40"/>
      <c r="K158" s="40"/>
      <c r="L158" s="44"/>
      <c r="M158" s="227"/>
      <c r="N158" s="228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192</v>
      </c>
      <c r="AU158" s="17" t="s">
        <v>80</v>
      </c>
    </row>
    <row r="159" s="13" customFormat="1">
      <c r="A159" s="13"/>
      <c r="B159" s="229"/>
      <c r="C159" s="230"/>
      <c r="D159" s="231" t="s">
        <v>194</v>
      </c>
      <c r="E159" s="232" t="s">
        <v>19</v>
      </c>
      <c r="F159" s="233" t="s">
        <v>1135</v>
      </c>
      <c r="G159" s="230"/>
      <c r="H159" s="234">
        <v>1.8400000000000001</v>
      </c>
      <c r="I159" s="235"/>
      <c r="J159" s="230"/>
      <c r="K159" s="230"/>
      <c r="L159" s="236"/>
      <c r="M159" s="237"/>
      <c r="N159" s="238"/>
      <c r="O159" s="238"/>
      <c r="P159" s="238"/>
      <c r="Q159" s="238"/>
      <c r="R159" s="238"/>
      <c r="S159" s="238"/>
      <c r="T159" s="23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0" t="s">
        <v>194</v>
      </c>
      <c r="AU159" s="240" t="s">
        <v>80</v>
      </c>
      <c r="AV159" s="13" t="s">
        <v>80</v>
      </c>
      <c r="AW159" s="13" t="s">
        <v>32</v>
      </c>
      <c r="AX159" s="13" t="s">
        <v>78</v>
      </c>
      <c r="AY159" s="240" t="s">
        <v>120</v>
      </c>
    </row>
    <row r="160" s="2" customFormat="1" ht="44.25" customHeight="1">
      <c r="A160" s="38"/>
      <c r="B160" s="39"/>
      <c r="C160" s="197" t="s">
        <v>304</v>
      </c>
      <c r="D160" s="197" t="s">
        <v>121</v>
      </c>
      <c r="E160" s="198" t="s">
        <v>755</v>
      </c>
      <c r="F160" s="199" t="s">
        <v>756</v>
      </c>
      <c r="G160" s="200" t="s">
        <v>314</v>
      </c>
      <c r="H160" s="201">
        <v>0.23999999999999999</v>
      </c>
      <c r="I160" s="202"/>
      <c r="J160" s="203">
        <f>ROUND(I160*H160,2)</f>
        <v>0</v>
      </c>
      <c r="K160" s="204"/>
      <c r="L160" s="44"/>
      <c r="M160" s="205" t="s">
        <v>19</v>
      </c>
      <c r="N160" s="206" t="s">
        <v>41</v>
      </c>
      <c r="O160" s="84"/>
      <c r="P160" s="207">
        <f>O160*H160</f>
        <v>0</v>
      </c>
      <c r="Q160" s="207">
        <v>1.03955</v>
      </c>
      <c r="R160" s="207">
        <f>Q160*H160</f>
        <v>0.24949199999999999</v>
      </c>
      <c r="S160" s="207">
        <v>0</v>
      </c>
      <c r="T160" s="20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09" t="s">
        <v>119</v>
      </c>
      <c r="AT160" s="209" t="s">
        <v>121</v>
      </c>
      <c r="AU160" s="209" t="s">
        <v>80</v>
      </c>
      <c r="AY160" s="17" t="s">
        <v>120</v>
      </c>
      <c r="BE160" s="210">
        <f>IF(N160="základní",J160,0)</f>
        <v>0</v>
      </c>
      <c r="BF160" s="210">
        <f>IF(N160="snížená",J160,0)</f>
        <v>0</v>
      </c>
      <c r="BG160" s="210">
        <f>IF(N160="zákl. přenesená",J160,0)</f>
        <v>0</v>
      </c>
      <c r="BH160" s="210">
        <f>IF(N160="sníž. přenesená",J160,0)</f>
        <v>0</v>
      </c>
      <c r="BI160" s="210">
        <f>IF(N160="nulová",J160,0)</f>
        <v>0</v>
      </c>
      <c r="BJ160" s="17" t="s">
        <v>78</v>
      </c>
      <c r="BK160" s="210">
        <f>ROUND(I160*H160,2)</f>
        <v>0</v>
      </c>
      <c r="BL160" s="17" t="s">
        <v>119</v>
      </c>
      <c r="BM160" s="209" t="s">
        <v>1136</v>
      </c>
    </row>
    <row r="161" s="2" customFormat="1">
      <c r="A161" s="38"/>
      <c r="B161" s="39"/>
      <c r="C161" s="40"/>
      <c r="D161" s="224" t="s">
        <v>192</v>
      </c>
      <c r="E161" s="40"/>
      <c r="F161" s="225" t="s">
        <v>758</v>
      </c>
      <c r="G161" s="40"/>
      <c r="H161" s="40"/>
      <c r="I161" s="226"/>
      <c r="J161" s="40"/>
      <c r="K161" s="40"/>
      <c r="L161" s="44"/>
      <c r="M161" s="227"/>
      <c r="N161" s="228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192</v>
      </c>
      <c r="AU161" s="17" t="s">
        <v>80</v>
      </c>
    </row>
    <row r="162" s="13" customFormat="1">
      <c r="A162" s="13"/>
      <c r="B162" s="229"/>
      <c r="C162" s="230"/>
      <c r="D162" s="231" t="s">
        <v>194</v>
      </c>
      <c r="E162" s="232" t="s">
        <v>19</v>
      </c>
      <c r="F162" s="233" t="s">
        <v>1137</v>
      </c>
      <c r="G162" s="230"/>
      <c r="H162" s="234">
        <v>0.016</v>
      </c>
      <c r="I162" s="235"/>
      <c r="J162" s="230"/>
      <c r="K162" s="230"/>
      <c r="L162" s="236"/>
      <c r="M162" s="237"/>
      <c r="N162" s="238"/>
      <c r="O162" s="238"/>
      <c r="P162" s="238"/>
      <c r="Q162" s="238"/>
      <c r="R162" s="238"/>
      <c r="S162" s="238"/>
      <c r="T162" s="23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0" t="s">
        <v>194</v>
      </c>
      <c r="AU162" s="240" t="s">
        <v>80</v>
      </c>
      <c r="AV162" s="13" t="s">
        <v>80</v>
      </c>
      <c r="AW162" s="13" t="s">
        <v>32</v>
      </c>
      <c r="AX162" s="13" t="s">
        <v>70</v>
      </c>
      <c r="AY162" s="240" t="s">
        <v>120</v>
      </c>
    </row>
    <row r="163" s="13" customFormat="1">
      <c r="A163" s="13"/>
      <c r="B163" s="229"/>
      <c r="C163" s="230"/>
      <c r="D163" s="231" t="s">
        <v>194</v>
      </c>
      <c r="E163" s="232" t="s">
        <v>19</v>
      </c>
      <c r="F163" s="233" t="s">
        <v>1138</v>
      </c>
      <c r="G163" s="230"/>
      <c r="H163" s="234">
        <v>0.23999999999999999</v>
      </c>
      <c r="I163" s="235"/>
      <c r="J163" s="230"/>
      <c r="K163" s="230"/>
      <c r="L163" s="236"/>
      <c r="M163" s="237"/>
      <c r="N163" s="238"/>
      <c r="O163" s="238"/>
      <c r="P163" s="238"/>
      <c r="Q163" s="238"/>
      <c r="R163" s="238"/>
      <c r="S163" s="238"/>
      <c r="T163" s="23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0" t="s">
        <v>194</v>
      </c>
      <c r="AU163" s="240" t="s">
        <v>80</v>
      </c>
      <c r="AV163" s="13" t="s">
        <v>80</v>
      </c>
      <c r="AW163" s="13" t="s">
        <v>32</v>
      </c>
      <c r="AX163" s="13" t="s">
        <v>78</v>
      </c>
      <c r="AY163" s="240" t="s">
        <v>120</v>
      </c>
    </row>
    <row r="164" s="11" customFormat="1" ht="22.8" customHeight="1">
      <c r="A164" s="11"/>
      <c r="B164" s="183"/>
      <c r="C164" s="184"/>
      <c r="D164" s="185" t="s">
        <v>69</v>
      </c>
      <c r="E164" s="222" t="s">
        <v>119</v>
      </c>
      <c r="F164" s="222" t="s">
        <v>478</v>
      </c>
      <c r="G164" s="184"/>
      <c r="H164" s="184"/>
      <c r="I164" s="187"/>
      <c r="J164" s="223">
        <f>BK164</f>
        <v>0</v>
      </c>
      <c r="K164" s="184"/>
      <c r="L164" s="189"/>
      <c r="M164" s="190"/>
      <c r="N164" s="191"/>
      <c r="O164" s="191"/>
      <c r="P164" s="192">
        <f>SUM(P165:P170)</f>
        <v>0</v>
      </c>
      <c r="Q164" s="191"/>
      <c r="R164" s="192">
        <f>SUM(R165:R170)</f>
        <v>9.365202</v>
      </c>
      <c r="S164" s="191"/>
      <c r="T164" s="193">
        <f>SUM(T165:T170)</f>
        <v>0</v>
      </c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R164" s="194" t="s">
        <v>78</v>
      </c>
      <c r="AT164" s="195" t="s">
        <v>69</v>
      </c>
      <c r="AU164" s="195" t="s">
        <v>78</v>
      </c>
      <c r="AY164" s="194" t="s">
        <v>120</v>
      </c>
      <c r="BK164" s="196">
        <f>SUM(BK165:BK170)</f>
        <v>0</v>
      </c>
    </row>
    <row r="165" s="2" customFormat="1" ht="21.75" customHeight="1">
      <c r="A165" s="38"/>
      <c r="B165" s="39"/>
      <c r="C165" s="197" t="s">
        <v>311</v>
      </c>
      <c r="D165" s="197" t="s">
        <v>121</v>
      </c>
      <c r="E165" s="198" t="s">
        <v>1139</v>
      </c>
      <c r="F165" s="199" t="s">
        <v>769</v>
      </c>
      <c r="G165" s="200" t="s">
        <v>254</v>
      </c>
      <c r="H165" s="201">
        <v>12.6</v>
      </c>
      <c r="I165" s="202"/>
      <c r="J165" s="203">
        <f>ROUND(I165*H165,2)</f>
        <v>0</v>
      </c>
      <c r="K165" s="204"/>
      <c r="L165" s="44"/>
      <c r="M165" s="205" t="s">
        <v>19</v>
      </c>
      <c r="N165" s="206" t="s">
        <v>41</v>
      </c>
      <c r="O165" s="84"/>
      <c r="P165" s="207">
        <f>O165*H165</f>
        <v>0</v>
      </c>
      <c r="Q165" s="207">
        <v>0</v>
      </c>
      <c r="R165" s="207">
        <f>Q165*H165</f>
        <v>0</v>
      </c>
      <c r="S165" s="207">
        <v>0</v>
      </c>
      <c r="T165" s="20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09" t="s">
        <v>119</v>
      </c>
      <c r="AT165" s="209" t="s">
        <v>121</v>
      </c>
      <c r="AU165" s="209" t="s">
        <v>80</v>
      </c>
      <c r="AY165" s="17" t="s">
        <v>120</v>
      </c>
      <c r="BE165" s="210">
        <f>IF(N165="základní",J165,0)</f>
        <v>0</v>
      </c>
      <c r="BF165" s="210">
        <f>IF(N165="snížená",J165,0)</f>
        <v>0</v>
      </c>
      <c r="BG165" s="210">
        <f>IF(N165="zákl. přenesená",J165,0)</f>
        <v>0</v>
      </c>
      <c r="BH165" s="210">
        <f>IF(N165="sníž. přenesená",J165,0)</f>
        <v>0</v>
      </c>
      <c r="BI165" s="210">
        <f>IF(N165="nulová",J165,0)</f>
        <v>0</v>
      </c>
      <c r="BJ165" s="17" t="s">
        <v>78</v>
      </c>
      <c r="BK165" s="210">
        <f>ROUND(I165*H165,2)</f>
        <v>0</v>
      </c>
      <c r="BL165" s="17" t="s">
        <v>119</v>
      </c>
      <c r="BM165" s="209" t="s">
        <v>1140</v>
      </c>
    </row>
    <row r="166" s="2" customFormat="1">
      <c r="A166" s="38"/>
      <c r="B166" s="39"/>
      <c r="C166" s="40"/>
      <c r="D166" s="224" t="s">
        <v>192</v>
      </c>
      <c r="E166" s="40"/>
      <c r="F166" s="225" t="s">
        <v>1141</v>
      </c>
      <c r="G166" s="40"/>
      <c r="H166" s="40"/>
      <c r="I166" s="226"/>
      <c r="J166" s="40"/>
      <c r="K166" s="40"/>
      <c r="L166" s="44"/>
      <c r="M166" s="227"/>
      <c r="N166" s="228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192</v>
      </c>
      <c r="AU166" s="17" t="s">
        <v>80</v>
      </c>
    </row>
    <row r="167" s="13" customFormat="1">
      <c r="A167" s="13"/>
      <c r="B167" s="229"/>
      <c r="C167" s="230"/>
      <c r="D167" s="231" t="s">
        <v>194</v>
      </c>
      <c r="E167" s="232" t="s">
        <v>19</v>
      </c>
      <c r="F167" s="233" t="s">
        <v>1142</v>
      </c>
      <c r="G167" s="230"/>
      <c r="H167" s="234">
        <v>12.6</v>
      </c>
      <c r="I167" s="235"/>
      <c r="J167" s="230"/>
      <c r="K167" s="230"/>
      <c r="L167" s="236"/>
      <c r="M167" s="237"/>
      <c r="N167" s="238"/>
      <c r="O167" s="238"/>
      <c r="P167" s="238"/>
      <c r="Q167" s="238"/>
      <c r="R167" s="238"/>
      <c r="S167" s="238"/>
      <c r="T167" s="23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0" t="s">
        <v>194</v>
      </c>
      <c r="AU167" s="240" t="s">
        <v>80</v>
      </c>
      <c r="AV167" s="13" t="s">
        <v>80</v>
      </c>
      <c r="AW167" s="13" t="s">
        <v>32</v>
      </c>
      <c r="AX167" s="13" t="s">
        <v>78</v>
      </c>
      <c r="AY167" s="240" t="s">
        <v>120</v>
      </c>
    </row>
    <row r="168" s="2" customFormat="1" ht="24.15" customHeight="1">
      <c r="A168" s="38"/>
      <c r="B168" s="39"/>
      <c r="C168" s="197" t="s">
        <v>318</v>
      </c>
      <c r="D168" s="197" t="s">
        <v>121</v>
      </c>
      <c r="E168" s="198" t="s">
        <v>1143</v>
      </c>
      <c r="F168" s="199" t="s">
        <v>1144</v>
      </c>
      <c r="G168" s="200" t="s">
        <v>254</v>
      </c>
      <c r="H168" s="201">
        <v>12.6</v>
      </c>
      <c r="I168" s="202"/>
      <c r="J168" s="203">
        <f>ROUND(I168*H168,2)</f>
        <v>0</v>
      </c>
      <c r="K168" s="204"/>
      <c r="L168" s="44"/>
      <c r="M168" s="205" t="s">
        <v>19</v>
      </c>
      <c r="N168" s="206" t="s">
        <v>41</v>
      </c>
      <c r="O168" s="84"/>
      <c r="P168" s="207">
        <f>O168*H168</f>
        <v>0</v>
      </c>
      <c r="Q168" s="207">
        <v>0.74326999999999999</v>
      </c>
      <c r="R168" s="207">
        <f>Q168*H168</f>
        <v>9.365202</v>
      </c>
      <c r="S168" s="207">
        <v>0</v>
      </c>
      <c r="T168" s="20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09" t="s">
        <v>119</v>
      </c>
      <c r="AT168" s="209" t="s">
        <v>121</v>
      </c>
      <c r="AU168" s="209" t="s">
        <v>80</v>
      </c>
      <c r="AY168" s="17" t="s">
        <v>120</v>
      </c>
      <c r="BE168" s="210">
        <f>IF(N168="základní",J168,0)</f>
        <v>0</v>
      </c>
      <c r="BF168" s="210">
        <f>IF(N168="snížená",J168,0)</f>
        <v>0</v>
      </c>
      <c r="BG168" s="210">
        <f>IF(N168="zákl. přenesená",J168,0)</f>
        <v>0</v>
      </c>
      <c r="BH168" s="210">
        <f>IF(N168="sníž. přenesená",J168,0)</f>
        <v>0</v>
      </c>
      <c r="BI168" s="210">
        <f>IF(N168="nulová",J168,0)</f>
        <v>0</v>
      </c>
      <c r="BJ168" s="17" t="s">
        <v>78</v>
      </c>
      <c r="BK168" s="210">
        <f>ROUND(I168*H168,2)</f>
        <v>0</v>
      </c>
      <c r="BL168" s="17" t="s">
        <v>119</v>
      </c>
      <c r="BM168" s="209" t="s">
        <v>1145</v>
      </c>
    </row>
    <row r="169" s="2" customFormat="1">
      <c r="A169" s="38"/>
      <c r="B169" s="39"/>
      <c r="C169" s="40"/>
      <c r="D169" s="224" t="s">
        <v>192</v>
      </c>
      <c r="E169" s="40"/>
      <c r="F169" s="225" t="s">
        <v>1146</v>
      </c>
      <c r="G169" s="40"/>
      <c r="H169" s="40"/>
      <c r="I169" s="226"/>
      <c r="J169" s="40"/>
      <c r="K169" s="40"/>
      <c r="L169" s="44"/>
      <c r="M169" s="227"/>
      <c r="N169" s="228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192</v>
      </c>
      <c r="AU169" s="17" t="s">
        <v>80</v>
      </c>
    </row>
    <row r="170" s="13" customFormat="1">
      <c r="A170" s="13"/>
      <c r="B170" s="229"/>
      <c r="C170" s="230"/>
      <c r="D170" s="231" t="s">
        <v>194</v>
      </c>
      <c r="E170" s="232" t="s">
        <v>19</v>
      </c>
      <c r="F170" s="233" t="s">
        <v>1142</v>
      </c>
      <c r="G170" s="230"/>
      <c r="H170" s="234">
        <v>12.6</v>
      </c>
      <c r="I170" s="235"/>
      <c r="J170" s="230"/>
      <c r="K170" s="230"/>
      <c r="L170" s="236"/>
      <c r="M170" s="237"/>
      <c r="N170" s="238"/>
      <c r="O170" s="238"/>
      <c r="P170" s="238"/>
      <c r="Q170" s="238"/>
      <c r="R170" s="238"/>
      <c r="S170" s="238"/>
      <c r="T170" s="23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0" t="s">
        <v>194</v>
      </c>
      <c r="AU170" s="240" t="s">
        <v>80</v>
      </c>
      <c r="AV170" s="13" t="s">
        <v>80</v>
      </c>
      <c r="AW170" s="13" t="s">
        <v>32</v>
      </c>
      <c r="AX170" s="13" t="s">
        <v>78</v>
      </c>
      <c r="AY170" s="240" t="s">
        <v>120</v>
      </c>
    </row>
    <row r="171" s="11" customFormat="1" ht="22.8" customHeight="1">
      <c r="A171" s="11"/>
      <c r="B171" s="183"/>
      <c r="C171" s="184"/>
      <c r="D171" s="185" t="s">
        <v>69</v>
      </c>
      <c r="E171" s="222" t="s">
        <v>137</v>
      </c>
      <c r="F171" s="222" t="s">
        <v>1147</v>
      </c>
      <c r="G171" s="184"/>
      <c r="H171" s="184"/>
      <c r="I171" s="187"/>
      <c r="J171" s="223">
        <f>BK171</f>
        <v>0</v>
      </c>
      <c r="K171" s="184"/>
      <c r="L171" s="189"/>
      <c r="M171" s="190"/>
      <c r="N171" s="191"/>
      <c r="O171" s="191"/>
      <c r="P171" s="192">
        <f>SUM(P172:P208)</f>
        <v>0</v>
      </c>
      <c r="Q171" s="191"/>
      <c r="R171" s="192">
        <f>SUM(R172:R208)</f>
        <v>74.5548</v>
      </c>
      <c r="S171" s="191"/>
      <c r="T171" s="193">
        <f>SUM(T172:T208)</f>
        <v>0</v>
      </c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R171" s="194" t="s">
        <v>78</v>
      </c>
      <c r="AT171" s="195" t="s">
        <v>69</v>
      </c>
      <c r="AU171" s="195" t="s">
        <v>78</v>
      </c>
      <c r="AY171" s="194" t="s">
        <v>120</v>
      </c>
      <c r="BK171" s="196">
        <f>SUM(BK172:BK208)</f>
        <v>0</v>
      </c>
    </row>
    <row r="172" s="2" customFormat="1" ht="16.5" customHeight="1">
      <c r="A172" s="38"/>
      <c r="B172" s="39"/>
      <c r="C172" s="252" t="s">
        <v>323</v>
      </c>
      <c r="D172" s="252" t="s">
        <v>330</v>
      </c>
      <c r="E172" s="253" t="s">
        <v>1148</v>
      </c>
      <c r="F172" s="254" t="s">
        <v>1149</v>
      </c>
      <c r="G172" s="255" t="s">
        <v>314</v>
      </c>
      <c r="H172" s="256">
        <v>16.530000000000001</v>
      </c>
      <c r="I172" s="257"/>
      <c r="J172" s="258">
        <f>ROUND(I172*H172,2)</f>
        <v>0</v>
      </c>
      <c r="K172" s="259"/>
      <c r="L172" s="260"/>
      <c r="M172" s="261" t="s">
        <v>19</v>
      </c>
      <c r="N172" s="262" t="s">
        <v>41</v>
      </c>
      <c r="O172" s="84"/>
      <c r="P172" s="207">
        <f>O172*H172</f>
        <v>0</v>
      </c>
      <c r="Q172" s="207">
        <v>1</v>
      </c>
      <c r="R172" s="207">
        <f>Q172*H172</f>
        <v>16.530000000000001</v>
      </c>
      <c r="S172" s="207">
        <v>0</v>
      </c>
      <c r="T172" s="20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09" t="s">
        <v>149</v>
      </c>
      <c r="AT172" s="209" t="s">
        <v>330</v>
      </c>
      <c r="AU172" s="209" t="s">
        <v>80</v>
      </c>
      <c r="AY172" s="17" t="s">
        <v>120</v>
      </c>
      <c r="BE172" s="210">
        <f>IF(N172="základní",J172,0)</f>
        <v>0</v>
      </c>
      <c r="BF172" s="210">
        <f>IF(N172="snížená",J172,0)</f>
        <v>0</v>
      </c>
      <c r="BG172" s="210">
        <f>IF(N172="zákl. přenesená",J172,0)</f>
        <v>0</v>
      </c>
      <c r="BH172" s="210">
        <f>IF(N172="sníž. přenesená",J172,0)</f>
        <v>0</v>
      </c>
      <c r="BI172" s="210">
        <f>IF(N172="nulová",J172,0)</f>
        <v>0</v>
      </c>
      <c r="BJ172" s="17" t="s">
        <v>78</v>
      </c>
      <c r="BK172" s="210">
        <f>ROUND(I172*H172,2)</f>
        <v>0</v>
      </c>
      <c r="BL172" s="17" t="s">
        <v>119</v>
      </c>
      <c r="BM172" s="209" t="s">
        <v>1150</v>
      </c>
    </row>
    <row r="173" s="2" customFormat="1">
      <c r="A173" s="38"/>
      <c r="B173" s="39"/>
      <c r="C173" s="40"/>
      <c r="D173" s="224" t="s">
        <v>192</v>
      </c>
      <c r="E173" s="40"/>
      <c r="F173" s="225" t="s">
        <v>1151</v>
      </c>
      <c r="G173" s="40"/>
      <c r="H173" s="40"/>
      <c r="I173" s="226"/>
      <c r="J173" s="40"/>
      <c r="K173" s="40"/>
      <c r="L173" s="44"/>
      <c r="M173" s="227"/>
      <c r="N173" s="228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192</v>
      </c>
      <c r="AU173" s="17" t="s">
        <v>80</v>
      </c>
    </row>
    <row r="174" s="13" customFormat="1">
      <c r="A174" s="13"/>
      <c r="B174" s="229"/>
      <c r="C174" s="230"/>
      <c r="D174" s="231" t="s">
        <v>194</v>
      </c>
      <c r="E174" s="232" t="s">
        <v>19</v>
      </c>
      <c r="F174" s="233" t="s">
        <v>1152</v>
      </c>
      <c r="G174" s="230"/>
      <c r="H174" s="234">
        <v>16.530000000000001</v>
      </c>
      <c r="I174" s="235"/>
      <c r="J174" s="230"/>
      <c r="K174" s="230"/>
      <c r="L174" s="236"/>
      <c r="M174" s="237"/>
      <c r="N174" s="238"/>
      <c r="O174" s="238"/>
      <c r="P174" s="238"/>
      <c r="Q174" s="238"/>
      <c r="R174" s="238"/>
      <c r="S174" s="238"/>
      <c r="T174" s="23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0" t="s">
        <v>194</v>
      </c>
      <c r="AU174" s="240" t="s">
        <v>80</v>
      </c>
      <c r="AV174" s="13" t="s">
        <v>80</v>
      </c>
      <c r="AW174" s="13" t="s">
        <v>32</v>
      </c>
      <c r="AX174" s="13" t="s">
        <v>78</v>
      </c>
      <c r="AY174" s="240" t="s">
        <v>120</v>
      </c>
    </row>
    <row r="175" s="2" customFormat="1" ht="37.8" customHeight="1">
      <c r="A175" s="38"/>
      <c r="B175" s="39"/>
      <c r="C175" s="197" t="s">
        <v>329</v>
      </c>
      <c r="D175" s="197" t="s">
        <v>121</v>
      </c>
      <c r="E175" s="198" t="s">
        <v>1153</v>
      </c>
      <c r="F175" s="199" t="s">
        <v>1154</v>
      </c>
      <c r="G175" s="200" t="s">
        <v>254</v>
      </c>
      <c r="H175" s="201">
        <v>583.79999999999995</v>
      </c>
      <c r="I175" s="202"/>
      <c r="J175" s="203">
        <f>ROUND(I175*H175,2)</f>
        <v>0</v>
      </c>
      <c r="K175" s="204"/>
      <c r="L175" s="44"/>
      <c r="M175" s="205" t="s">
        <v>19</v>
      </c>
      <c r="N175" s="206" t="s">
        <v>41</v>
      </c>
      <c r="O175" s="84"/>
      <c r="P175" s="207">
        <f>O175*H175</f>
        <v>0</v>
      </c>
      <c r="Q175" s="207">
        <v>0</v>
      </c>
      <c r="R175" s="207">
        <f>Q175*H175</f>
        <v>0</v>
      </c>
      <c r="S175" s="207">
        <v>0</v>
      </c>
      <c r="T175" s="20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09" t="s">
        <v>119</v>
      </c>
      <c r="AT175" s="209" t="s">
        <v>121</v>
      </c>
      <c r="AU175" s="209" t="s">
        <v>80</v>
      </c>
      <c r="AY175" s="17" t="s">
        <v>120</v>
      </c>
      <c r="BE175" s="210">
        <f>IF(N175="základní",J175,0)</f>
        <v>0</v>
      </c>
      <c r="BF175" s="210">
        <f>IF(N175="snížená",J175,0)</f>
        <v>0</v>
      </c>
      <c r="BG175" s="210">
        <f>IF(N175="zákl. přenesená",J175,0)</f>
        <v>0</v>
      </c>
      <c r="BH175" s="210">
        <f>IF(N175="sníž. přenesená",J175,0)</f>
        <v>0</v>
      </c>
      <c r="BI175" s="210">
        <f>IF(N175="nulová",J175,0)</f>
        <v>0</v>
      </c>
      <c r="BJ175" s="17" t="s">
        <v>78</v>
      </c>
      <c r="BK175" s="210">
        <f>ROUND(I175*H175,2)</f>
        <v>0</v>
      </c>
      <c r="BL175" s="17" t="s">
        <v>119</v>
      </c>
      <c r="BM175" s="209" t="s">
        <v>1155</v>
      </c>
    </row>
    <row r="176" s="2" customFormat="1">
      <c r="A176" s="38"/>
      <c r="B176" s="39"/>
      <c r="C176" s="40"/>
      <c r="D176" s="224" t="s">
        <v>192</v>
      </c>
      <c r="E176" s="40"/>
      <c r="F176" s="225" t="s">
        <v>1156</v>
      </c>
      <c r="G176" s="40"/>
      <c r="H176" s="40"/>
      <c r="I176" s="226"/>
      <c r="J176" s="40"/>
      <c r="K176" s="40"/>
      <c r="L176" s="44"/>
      <c r="M176" s="227"/>
      <c r="N176" s="228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192</v>
      </c>
      <c r="AU176" s="17" t="s">
        <v>80</v>
      </c>
    </row>
    <row r="177" s="13" customFormat="1">
      <c r="A177" s="13"/>
      <c r="B177" s="229"/>
      <c r="C177" s="230"/>
      <c r="D177" s="231" t="s">
        <v>194</v>
      </c>
      <c r="E177" s="232" t="s">
        <v>19</v>
      </c>
      <c r="F177" s="233" t="s">
        <v>1082</v>
      </c>
      <c r="G177" s="230"/>
      <c r="H177" s="234">
        <v>583.79999999999995</v>
      </c>
      <c r="I177" s="235"/>
      <c r="J177" s="230"/>
      <c r="K177" s="230"/>
      <c r="L177" s="236"/>
      <c r="M177" s="237"/>
      <c r="N177" s="238"/>
      <c r="O177" s="238"/>
      <c r="P177" s="238"/>
      <c r="Q177" s="238"/>
      <c r="R177" s="238"/>
      <c r="S177" s="238"/>
      <c r="T177" s="23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0" t="s">
        <v>194</v>
      </c>
      <c r="AU177" s="240" t="s">
        <v>80</v>
      </c>
      <c r="AV177" s="13" t="s">
        <v>80</v>
      </c>
      <c r="AW177" s="13" t="s">
        <v>32</v>
      </c>
      <c r="AX177" s="13" t="s">
        <v>78</v>
      </c>
      <c r="AY177" s="240" t="s">
        <v>120</v>
      </c>
    </row>
    <row r="178" s="2" customFormat="1" ht="16.5" customHeight="1">
      <c r="A178" s="38"/>
      <c r="B178" s="39"/>
      <c r="C178" s="197" t="s">
        <v>337</v>
      </c>
      <c r="D178" s="197" t="s">
        <v>121</v>
      </c>
      <c r="E178" s="198" t="s">
        <v>1157</v>
      </c>
      <c r="F178" s="199" t="s">
        <v>1158</v>
      </c>
      <c r="G178" s="200" t="s">
        <v>254</v>
      </c>
      <c r="H178" s="201">
        <v>3396.8000000000002</v>
      </c>
      <c r="I178" s="202"/>
      <c r="J178" s="203">
        <f>ROUND(I178*H178,2)</f>
        <v>0</v>
      </c>
      <c r="K178" s="204"/>
      <c r="L178" s="44"/>
      <c r="M178" s="205" t="s">
        <v>19</v>
      </c>
      <c r="N178" s="206" t="s">
        <v>41</v>
      </c>
      <c r="O178" s="84"/>
      <c r="P178" s="207">
        <f>O178*H178</f>
        <v>0</v>
      </c>
      <c r="Q178" s="207">
        <v>0</v>
      </c>
      <c r="R178" s="207">
        <f>Q178*H178</f>
        <v>0</v>
      </c>
      <c r="S178" s="207">
        <v>0</v>
      </c>
      <c r="T178" s="20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09" t="s">
        <v>119</v>
      </c>
      <c r="AT178" s="209" t="s">
        <v>121</v>
      </c>
      <c r="AU178" s="209" t="s">
        <v>80</v>
      </c>
      <c r="AY178" s="17" t="s">
        <v>120</v>
      </c>
      <c r="BE178" s="210">
        <f>IF(N178="základní",J178,0)</f>
        <v>0</v>
      </c>
      <c r="BF178" s="210">
        <f>IF(N178="snížená",J178,0)</f>
        <v>0</v>
      </c>
      <c r="BG178" s="210">
        <f>IF(N178="zákl. přenesená",J178,0)</f>
        <v>0</v>
      </c>
      <c r="BH178" s="210">
        <f>IF(N178="sníž. přenesená",J178,0)</f>
        <v>0</v>
      </c>
      <c r="BI178" s="210">
        <f>IF(N178="nulová",J178,0)</f>
        <v>0</v>
      </c>
      <c r="BJ178" s="17" t="s">
        <v>78</v>
      </c>
      <c r="BK178" s="210">
        <f>ROUND(I178*H178,2)</f>
        <v>0</v>
      </c>
      <c r="BL178" s="17" t="s">
        <v>119</v>
      </c>
      <c r="BM178" s="209" t="s">
        <v>1159</v>
      </c>
    </row>
    <row r="179" s="2" customFormat="1">
      <c r="A179" s="38"/>
      <c r="B179" s="39"/>
      <c r="C179" s="40"/>
      <c r="D179" s="224" t="s">
        <v>192</v>
      </c>
      <c r="E179" s="40"/>
      <c r="F179" s="225" t="s">
        <v>1160</v>
      </c>
      <c r="G179" s="40"/>
      <c r="H179" s="40"/>
      <c r="I179" s="226"/>
      <c r="J179" s="40"/>
      <c r="K179" s="40"/>
      <c r="L179" s="44"/>
      <c r="M179" s="227"/>
      <c r="N179" s="228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192</v>
      </c>
      <c r="AU179" s="17" t="s">
        <v>80</v>
      </c>
    </row>
    <row r="180" s="13" customFormat="1">
      <c r="A180" s="13"/>
      <c r="B180" s="229"/>
      <c r="C180" s="230"/>
      <c r="D180" s="231" t="s">
        <v>194</v>
      </c>
      <c r="E180" s="232" t="s">
        <v>19</v>
      </c>
      <c r="F180" s="233" t="s">
        <v>1161</v>
      </c>
      <c r="G180" s="230"/>
      <c r="H180" s="234">
        <v>1552.2000000000001</v>
      </c>
      <c r="I180" s="235"/>
      <c r="J180" s="230"/>
      <c r="K180" s="230"/>
      <c r="L180" s="236"/>
      <c r="M180" s="237"/>
      <c r="N180" s="238"/>
      <c r="O180" s="238"/>
      <c r="P180" s="238"/>
      <c r="Q180" s="238"/>
      <c r="R180" s="238"/>
      <c r="S180" s="238"/>
      <c r="T180" s="23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0" t="s">
        <v>194</v>
      </c>
      <c r="AU180" s="240" t="s">
        <v>80</v>
      </c>
      <c r="AV180" s="13" t="s">
        <v>80</v>
      </c>
      <c r="AW180" s="13" t="s">
        <v>32</v>
      </c>
      <c r="AX180" s="13" t="s">
        <v>70</v>
      </c>
      <c r="AY180" s="240" t="s">
        <v>120</v>
      </c>
    </row>
    <row r="181" s="13" customFormat="1">
      <c r="A181" s="13"/>
      <c r="B181" s="229"/>
      <c r="C181" s="230"/>
      <c r="D181" s="231" t="s">
        <v>194</v>
      </c>
      <c r="E181" s="232" t="s">
        <v>19</v>
      </c>
      <c r="F181" s="233" t="s">
        <v>1162</v>
      </c>
      <c r="G181" s="230"/>
      <c r="H181" s="234">
        <v>1844.5999999999999</v>
      </c>
      <c r="I181" s="235"/>
      <c r="J181" s="230"/>
      <c r="K181" s="230"/>
      <c r="L181" s="236"/>
      <c r="M181" s="237"/>
      <c r="N181" s="238"/>
      <c r="O181" s="238"/>
      <c r="P181" s="238"/>
      <c r="Q181" s="238"/>
      <c r="R181" s="238"/>
      <c r="S181" s="238"/>
      <c r="T181" s="23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0" t="s">
        <v>194</v>
      </c>
      <c r="AU181" s="240" t="s">
        <v>80</v>
      </c>
      <c r="AV181" s="13" t="s">
        <v>80</v>
      </c>
      <c r="AW181" s="13" t="s">
        <v>32</v>
      </c>
      <c r="AX181" s="13" t="s">
        <v>70</v>
      </c>
      <c r="AY181" s="240" t="s">
        <v>120</v>
      </c>
    </row>
    <row r="182" s="14" customFormat="1">
      <c r="A182" s="14"/>
      <c r="B182" s="241"/>
      <c r="C182" s="242"/>
      <c r="D182" s="231" t="s">
        <v>194</v>
      </c>
      <c r="E182" s="243" t="s">
        <v>19</v>
      </c>
      <c r="F182" s="244" t="s">
        <v>278</v>
      </c>
      <c r="G182" s="242"/>
      <c r="H182" s="245">
        <v>3396.8000000000002</v>
      </c>
      <c r="I182" s="246"/>
      <c r="J182" s="242"/>
      <c r="K182" s="242"/>
      <c r="L182" s="247"/>
      <c r="M182" s="248"/>
      <c r="N182" s="249"/>
      <c r="O182" s="249"/>
      <c r="P182" s="249"/>
      <c r="Q182" s="249"/>
      <c r="R182" s="249"/>
      <c r="S182" s="249"/>
      <c r="T182" s="250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1" t="s">
        <v>194</v>
      </c>
      <c r="AU182" s="251" t="s">
        <v>80</v>
      </c>
      <c r="AV182" s="14" t="s">
        <v>119</v>
      </c>
      <c r="AW182" s="14" t="s">
        <v>32</v>
      </c>
      <c r="AX182" s="14" t="s">
        <v>78</v>
      </c>
      <c r="AY182" s="251" t="s">
        <v>120</v>
      </c>
    </row>
    <row r="183" s="2" customFormat="1" ht="24.15" customHeight="1">
      <c r="A183" s="38"/>
      <c r="B183" s="39"/>
      <c r="C183" s="197" t="s">
        <v>342</v>
      </c>
      <c r="D183" s="197" t="s">
        <v>121</v>
      </c>
      <c r="E183" s="198" t="s">
        <v>1163</v>
      </c>
      <c r="F183" s="199" t="s">
        <v>1164</v>
      </c>
      <c r="G183" s="200" t="s">
        <v>254</v>
      </c>
      <c r="H183" s="201">
        <v>1197.8</v>
      </c>
      <c r="I183" s="202"/>
      <c r="J183" s="203">
        <f>ROUND(I183*H183,2)</f>
        <v>0</v>
      </c>
      <c r="K183" s="204"/>
      <c r="L183" s="44"/>
      <c r="M183" s="205" t="s">
        <v>19</v>
      </c>
      <c r="N183" s="206" t="s">
        <v>41</v>
      </c>
      <c r="O183" s="84"/>
      <c r="P183" s="207">
        <f>O183*H183</f>
        <v>0</v>
      </c>
      <c r="Q183" s="207">
        <v>0</v>
      </c>
      <c r="R183" s="207">
        <f>Q183*H183</f>
        <v>0</v>
      </c>
      <c r="S183" s="207">
        <v>0</v>
      </c>
      <c r="T183" s="208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09" t="s">
        <v>119</v>
      </c>
      <c r="AT183" s="209" t="s">
        <v>121</v>
      </c>
      <c r="AU183" s="209" t="s">
        <v>80</v>
      </c>
      <c r="AY183" s="17" t="s">
        <v>120</v>
      </c>
      <c r="BE183" s="210">
        <f>IF(N183="základní",J183,0)</f>
        <v>0</v>
      </c>
      <c r="BF183" s="210">
        <f>IF(N183="snížená",J183,0)</f>
        <v>0</v>
      </c>
      <c r="BG183" s="210">
        <f>IF(N183="zákl. přenesená",J183,0)</f>
        <v>0</v>
      </c>
      <c r="BH183" s="210">
        <f>IF(N183="sníž. přenesená",J183,0)</f>
        <v>0</v>
      </c>
      <c r="BI183" s="210">
        <f>IF(N183="nulová",J183,0)</f>
        <v>0</v>
      </c>
      <c r="BJ183" s="17" t="s">
        <v>78</v>
      </c>
      <c r="BK183" s="210">
        <f>ROUND(I183*H183,2)</f>
        <v>0</v>
      </c>
      <c r="BL183" s="17" t="s">
        <v>119</v>
      </c>
      <c r="BM183" s="209" t="s">
        <v>1165</v>
      </c>
    </row>
    <row r="184" s="2" customFormat="1">
      <c r="A184" s="38"/>
      <c r="B184" s="39"/>
      <c r="C184" s="40"/>
      <c r="D184" s="224" t="s">
        <v>192</v>
      </c>
      <c r="E184" s="40"/>
      <c r="F184" s="225" t="s">
        <v>1166</v>
      </c>
      <c r="G184" s="40"/>
      <c r="H184" s="40"/>
      <c r="I184" s="226"/>
      <c r="J184" s="40"/>
      <c r="K184" s="40"/>
      <c r="L184" s="44"/>
      <c r="M184" s="227"/>
      <c r="N184" s="228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192</v>
      </c>
      <c r="AU184" s="17" t="s">
        <v>80</v>
      </c>
    </row>
    <row r="185" s="13" customFormat="1">
      <c r="A185" s="13"/>
      <c r="B185" s="229"/>
      <c r="C185" s="230"/>
      <c r="D185" s="231" t="s">
        <v>194</v>
      </c>
      <c r="E185" s="232" t="s">
        <v>19</v>
      </c>
      <c r="F185" s="233" t="s">
        <v>1167</v>
      </c>
      <c r="G185" s="230"/>
      <c r="H185" s="234">
        <v>1114.2000000000001</v>
      </c>
      <c r="I185" s="235"/>
      <c r="J185" s="230"/>
      <c r="K185" s="230"/>
      <c r="L185" s="236"/>
      <c r="M185" s="237"/>
      <c r="N185" s="238"/>
      <c r="O185" s="238"/>
      <c r="P185" s="238"/>
      <c r="Q185" s="238"/>
      <c r="R185" s="238"/>
      <c r="S185" s="238"/>
      <c r="T185" s="23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0" t="s">
        <v>194</v>
      </c>
      <c r="AU185" s="240" t="s">
        <v>80</v>
      </c>
      <c r="AV185" s="13" t="s">
        <v>80</v>
      </c>
      <c r="AW185" s="13" t="s">
        <v>32</v>
      </c>
      <c r="AX185" s="13" t="s">
        <v>70</v>
      </c>
      <c r="AY185" s="240" t="s">
        <v>120</v>
      </c>
    </row>
    <row r="186" s="13" customFormat="1">
      <c r="A186" s="13"/>
      <c r="B186" s="229"/>
      <c r="C186" s="230"/>
      <c r="D186" s="231" t="s">
        <v>194</v>
      </c>
      <c r="E186" s="232" t="s">
        <v>19</v>
      </c>
      <c r="F186" s="233" t="s">
        <v>1168</v>
      </c>
      <c r="G186" s="230"/>
      <c r="H186" s="234">
        <v>83.599999999999994</v>
      </c>
      <c r="I186" s="235"/>
      <c r="J186" s="230"/>
      <c r="K186" s="230"/>
      <c r="L186" s="236"/>
      <c r="M186" s="237"/>
      <c r="N186" s="238"/>
      <c r="O186" s="238"/>
      <c r="P186" s="238"/>
      <c r="Q186" s="238"/>
      <c r="R186" s="238"/>
      <c r="S186" s="238"/>
      <c r="T186" s="239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0" t="s">
        <v>194</v>
      </c>
      <c r="AU186" s="240" t="s">
        <v>80</v>
      </c>
      <c r="AV186" s="13" t="s">
        <v>80</v>
      </c>
      <c r="AW186" s="13" t="s">
        <v>32</v>
      </c>
      <c r="AX186" s="13" t="s">
        <v>70</v>
      </c>
      <c r="AY186" s="240" t="s">
        <v>120</v>
      </c>
    </row>
    <row r="187" s="14" customFormat="1">
      <c r="A187" s="14"/>
      <c r="B187" s="241"/>
      <c r="C187" s="242"/>
      <c r="D187" s="231" t="s">
        <v>194</v>
      </c>
      <c r="E187" s="243" t="s">
        <v>19</v>
      </c>
      <c r="F187" s="244" t="s">
        <v>278</v>
      </c>
      <c r="G187" s="242"/>
      <c r="H187" s="245">
        <v>1197.8</v>
      </c>
      <c r="I187" s="246"/>
      <c r="J187" s="242"/>
      <c r="K187" s="242"/>
      <c r="L187" s="247"/>
      <c r="M187" s="248"/>
      <c r="N187" s="249"/>
      <c r="O187" s="249"/>
      <c r="P187" s="249"/>
      <c r="Q187" s="249"/>
      <c r="R187" s="249"/>
      <c r="S187" s="249"/>
      <c r="T187" s="250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1" t="s">
        <v>194</v>
      </c>
      <c r="AU187" s="251" t="s">
        <v>80</v>
      </c>
      <c r="AV187" s="14" t="s">
        <v>119</v>
      </c>
      <c r="AW187" s="14" t="s">
        <v>32</v>
      </c>
      <c r="AX187" s="14" t="s">
        <v>78</v>
      </c>
      <c r="AY187" s="251" t="s">
        <v>120</v>
      </c>
    </row>
    <row r="188" s="2" customFormat="1" ht="21.75" customHeight="1">
      <c r="A188" s="38"/>
      <c r="B188" s="39"/>
      <c r="C188" s="197" t="s">
        <v>348</v>
      </c>
      <c r="D188" s="197" t="s">
        <v>121</v>
      </c>
      <c r="E188" s="198" t="s">
        <v>1169</v>
      </c>
      <c r="F188" s="199" t="s">
        <v>1170</v>
      </c>
      <c r="G188" s="200" t="s">
        <v>254</v>
      </c>
      <c r="H188" s="201">
        <v>168</v>
      </c>
      <c r="I188" s="202"/>
      <c r="J188" s="203">
        <f>ROUND(I188*H188,2)</f>
        <v>0</v>
      </c>
      <c r="K188" s="204"/>
      <c r="L188" s="44"/>
      <c r="M188" s="205" t="s">
        <v>19</v>
      </c>
      <c r="N188" s="206" t="s">
        <v>41</v>
      </c>
      <c r="O188" s="84"/>
      <c r="P188" s="207">
        <f>O188*H188</f>
        <v>0</v>
      </c>
      <c r="Q188" s="207">
        <v>0.34499999999999997</v>
      </c>
      <c r="R188" s="207">
        <f>Q188*H188</f>
        <v>57.959999999999994</v>
      </c>
      <c r="S188" s="207">
        <v>0</v>
      </c>
      <c r="T188" s="20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09" t="s">
        <v>119</v>
      </c>
      <c r="AT188" s="209" t="s">
        <v>121</v>
      </c>
      <c r="AU188" s="209" t="s">
        <v>80</v>
      </c>
      <c r="AY188" s="17" t="s">
        <v>120</v>
      </c>
      <c r="BE188" s="210">
        <f>IF(N188="základní",J188,0)</f>
        <v>0</v>
      </c>
      <c r="BF188" s="210">
        <f>IF(N188="snížená",J188,0)</f>
        <v>0</v>
      </c>
      <c r="BG188" s="210">
        <f>IF(N188="zákl. přenesená",J188,0)</f>
        <v>0</v>
      </c>
      <c r="BH188" s="210">
        <f>IF(N188="sníž. přenesená",J188,0)</f>
        <v>0</v>
      </c>
      <c r="BI188" s="210">
        <f>IF(N188="nulová",J188,0)</f>
        <v>0</v>
      </c>
      <c r="BJ188" s="17" t="s">
        <v>78</v>
      </c>
      <c r="BK188" s="210">
        <f>ROUND(I188*H188,2)</f>
        <v>0</v>
      </c>
      <c r="BL188" s="17" t="s">
        <v>119</v>
      </c>
      <c r="BM188" s="209" t="s">
        <v>1171</v>
      </c>
    </row>
    <row r="189" s="2" customFormat="1">
      <c r="A189" s="38"/>
      <c r="B189" s="39"/>
      <c r="C189" s="40"/>
      <c r="D189" s="224" t="s">
        <v>192</v>
      </c>
      <c r="E189" s="40"/>
      <c r="F189" s="225" t="s">
        <v>1172</v>
      </c>
      <c r="G189" s="40"/>
      <c r="H189" s="40"/>
      <c r="I189" s="226"/>
      <c r="J189" s="40"/>
      <c r="K189" s="40"/>
      <c r="L189" s="44"/>
      <c r="M189" s="227"/>
      <c r="N189" s="228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192</v>
      </c>
      <c r="AU189" s="17" t="s">
        <v>80</v>
      </c>
    </row>
    <row r="190" s="13" customFormat="1">
      <c r="A190" s="13"/>
      <c r="B190" s="229"/>
      <c r="C190" s="230"/>
      <c r="D190" s="231" t="s">
        <v>194</v>
      </c>
      <c r="E190" s="232" t="s">
        <v>19</v>
      </c>
      <c r="F190" s="233" t="s">
        <v>1173</v>
      </c>
      <c r="G190" s="230"/>
      <c r="H190" s="234">
        <v>168</v>
      </c>
      <c r="I190" s="235"/>
      <c r="J190" s="230"/>
      <c r="K190" s="230"/>
      <c r="L190" s="236"/>
      <c r="M190" s="237"/>
      <c r="N190" s="238"/>
      <c r="O190" s="238"/>
      <c r="P190" s="238"/>
      <c r="Q190" s="238"/>
      <c r="R190" s="238"/>
      <c r="S190" s="238"/>
      <c r="T190" s="239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0" t="s">
        <v>194</v>
      </c>
      <c r="AU190" s="240" t="s">
        <v>80</v>
      </c>
      <c r="AV190" s="13" t="s">
        <v>80</v>
      </c>
      <c r="AW190" s="13" t="s">
        <v>32</v>
      </c>
      <c r="AX190" s="13" t="s">
        <v>78</v>
      </c>
      <c r="AY190" s="240" t="s">
        <v>120</v>
      </c>
    </row>
    <row r="191" s="2" customFormat="1" ht="16.5" customHeight="1">
      <c r="A191" s="38"/>
      <c r="B191" s="39"/>
      <c r="C191" s="197" t="s">
        <v>354</v>
      </c>
      <c r="D191" s="197" t="s">
        <v>121</v>
      </c>
      <c r="E191" s="198" t="s">
        <v>1174</v>
      </c>
      <c r="F191" s="199" t="s">
        <v>1175</v>
      </c>
      <c r="G191" s="200" t="s">
        <v>254</v>
      </c>
      <c r="H191" s="201">
        <v>1197.8</v>
      </c>
      <c r="I191" s="202"/>
      <c r="J191" s="203">
        <f>ROUND(I191*H191,2)</f>
        <v>0</v>
      </c>
      <c r="K191" s="204"/>
      <c r="L191" s="44"/>
      <c r="M191" s="205" t="s">
        <v>19</v>
      </c>
      <c r="N191" s="206" t="s">
        <v>41</v>
      </c>
      <c r="O191" s="84"/>
      <c r="P191" s="207">
        <f>O191*H191</f>
        <v>0</v>
      </c>
      <c r="Q191" s="207">
        <v>0</v>
      </c>
      <c r="R191" s="207">
        <f>Q191*H191</f>
        <v>0</v>
      </c>
      <c r="S191" s="207">
        <v>0</v>
      </c>
      <c r="T191" s="208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09" t="s">
        <v>119</v>
      </c>
      <c r="AT191" s="209" t="s">
        <v>121</v>
      </c>
      <c r="AU191" s="209" t="s">
        <v>80</v>
      </c>
      <c r="AY191" s="17" t="s">
        <v>120</v>
      </c>
      <c r="BE191" s="210">
        <f>IF(N191="základní",J191,0)</f>
        <v>0</v>
      </c>
      <c r="BF191" s="210">
        <f>IF(N191="snížená",J191,0)</f>
        <v>0</v>
      </c>
      <c r="BG191" s="210">
        <f>IF(N191="zákl. přenesená",J191,0)</f>
        <v>0</v>
      </c>
      <c r="BH191" s="210">
        <f>IF(N191="sníž. přenesená",J191,0)</f>
        <v>0</v>
      </c>
      <c r="BI191" s="210">
        <f>IF(N191="nulová",J191,0)</f>
        <v>0</v>
      </c>
      <c r="BJ191" s="17" t="s">
        <v>78</v>
      </c>
      <c r="BK191" s="210">
        <f>ROUND(I191*H191,2)</f>
        <v>0</v>
      </c>
      <c r="BL191" s="17" t="s">
        <v>119</v>
      </c>
      <c r="BM191" s="209" t="s">
        <v>1176</v>
      </c>
    </row>
    <row r="192" s="2" customFormat="1">
      <c r="A192" s="38"/>
      <c r="B192" s="39"/>
      <c r="C192" s="40"/>
      <c r="D192" s="224" t="s">
        <v>192</v>
      </c>
      <c r="E192" s="40"/>
      <c r="F192" s="225" t="s">
        <v>1177</v>
      </c>
      <c r="G192" s="40"/>
      <c r="H192" s="40"/>
      <c r="I192" s="226"/>
      <c r="J192" s="40"/>
      <c r="K192" s="40"/>
      <c r="L192" s="44"/>
      <c r="M192" s="227"/>
      <c r="N192" s="228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192</v>
      </c>
      <c r="AU192" s="17" t="s">
        <v>80</v>
      </c>
    </row>
    <row r="193" s="13" customFormat="1">
      <c r="A193" s="13"/>
      <c r="B193" s="229"/>
      <c r="C193" s="230"/>
      <c r="D193" s="231" t="s">
        <v>194</v>
      </c>
      <c r="E193" s="232" t="s">
        <v>19</v>
      </c>
      <c r="F193" s="233" t="s">
        <v>1167</v>
      </c>
      <c r="G193" s="230"/>
      <c r="H193" s="234">
        <v>1114.2000000000001</v>
      </c>
      <c r="I193" s="235"/>
      <c r="J193" s="230"/>
      <c r="K193" s="230"/>
      <c r="L193" s="236"/>
      <c r="M193" s="237"/>
      <c r="N193" s="238"/>
      <c r="O193" s="238"/>
      <c r="P193" s="238"/>
      <c r="Q193" s="238"/>
      <c r="R193" s="238"/>
      <c r="S193" s="238"/>
      <c r="T193" s="239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0" t="s">
        <v>194</v>
      </c>
      <c r="AU193" s="240" t="s">
        <v>80</v>
      </c>
      <c r="AV193" s="13" t="s">
        <v>80</v>
      </c>
      <c r="AW193" s="13" t="s">
        <v>32</v>
      </c>
      <c r="AX193" s="13" t="s">
        <v>70</v>
      </c>
      <c r="AY193" s="240" t="s">
        <v>120</v>
      </c>
    </row>
    <row r="194" s="13" customFormat="1">
      <c r="A194" s="13"/>
      <c r="B194" s="229"/>
      <c r="C194" s="230"/>
      <c r="D194" s="231" t="s">
        <v>194</v>
      </c>
      <c r="E194" s="232" t="s">
        <v>19</v>
      </c>
      <c r="F194" s="233" t="s">
        <v>1168</v>
      </c>
      <c r="G194" s="230"/>
      <c r="H194" s="234">
        <v>83.599999999999994</v>
      </c>
      <c r="I194" s="235"/>
      <c r="J194" s="230"/>
      <c r="K194" s="230"/>
      <c r="L194" s="236"/>
      <c r="M194" s="237"/>
      <c r="N194" s="238"/>
      <c r="O194" s="238"/>
      <c r="P194" s="238"/>
      <c r="Q194" s="238"/>
      <c r="R194" s="238"/>
      <c r="S194" s="238"/>
      <c r="T194" s="23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0" t="s">
        <v>194</v>
      </c>
      <c r="AU194" s="240" t="s">
        <v>80</v>
      </c>
      <c r="AV194" s="13" t="s">
        <v>80</v>
      </c>
      <c r="AW194" s="13" t="s">
        <v>32</v>
      </c>
      <c r="AX194" s="13" t="s">
        <v>70</v>
      </c>
      <c r="AY194" s="240" t="s">
        <v>120</v>
      </c>
    </row>
    <row r="195" s="14" customFormat="1">
      <c r="A195" s="14"/>
      <c r="B195" s="241"/>
      <c r="C195" s="242"/>
      <c r="D195" s="231" t="s">
        <v>194</v>
      </c>
      <c r="E195" s="243" t="s">
        <v>19</v>
      </c>
      <c r="F195" s="244" t="s">
        <v>278</v>
      </c>
      <c r="G195" s="242"/>
      <c r="H195" s="245">
        <v>1197.8</v>
      </c>
      <c r="I195" s="246"/>
      <c r="J195" s="242"/>
      <c r="K195" s="242"/>
      <c r="L195" s="247"/>
      <c r="M195" s="248"/>
      <c r="N195" s="249"/>
      <c r="O195" s="249"/>
      <c r="P195" s="249"/>
      <c r="Q195" s="249"/>
      <c r="R195" s="249"/>
      <c r="S195" s="249"/>
      <c r="T195" s="250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1" t="s">
        <v>194</v>
      </c>
      <c r="AU195" s="251" t="s">
        <v>80</v>
      </c>
      <c r="AV195" s="14" t="s">
        <v>119</v>
      </c>
      <c r="AW195" s="14" t="s">
        <v>32</v>
      </c>
      <c r="AX195" s="14" t="s">
        <v>78</v>
      </c>
      <c r="AY195" s="251" t="s">
        <v>120</v>
      </c>
    </row>
    <row r="196" s="2" customFormat="1" ht="16.5" customHeight="1">
      <c r="A196" s="38"/>
      <c r="B196" s="39"/>
      <c r="C196" s="197" t="s">
        <v>360</v>
      </c>
      <c r="D196" s="197" t="s">
        <v>121</v>
      </c>
      <c r="E196" s="198" t="s">
        <v>1178</v>
      </c>
      <c r="F196" s="199" t="s">
        <v>1179</v>
      </c>
      <c r="G196" s="200" t="s">
        <v>254</v>
      </c>
      <c r="H196" s="201">
        <v>1197.8</v>
      </c>
      <c r="I196" s="202"/>
      <c r="J196" s="203">
        <f>ROUND(I196*H196,2)</f>
        <v>0</v>
      </c>
      <c r="K196" s="204"/>
      <c r="L196" s="44"/>
      <c r="M196" s="205" t="s">
        <v>19</v>
      </c>
      <c r="N196" s="206" t="s">
        <v>41</v>
      </c>
      <c r="O196" s="84"/>
      <c r="P196" s="207">
        <f>O196*H196</f>
        <v>0</v>
      </c>
      <c r="Q196" s="207">
        <v>0</v>
      </c>
      <c r="R196" s="207">
        <f>Q196*H196</f>
        <v>0</v>
      </c>
      <c r="S196" s="207">
        <v>0</v>
      </c>
      <c r="T196" s="208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09" t="s">
        <v>119</v>
      </c>
      <c r="AT196" s="209" t="s">
        <v>121</v>
      </c>
      <c r="AU196" s="209" t="s">
        <v>80</v>
      </c>
      <c r="AY196" s="17" t="s">
        <v>120</v>
      </c>
      <c r="BE196" s="210">
        <f>IF(N196="základní",J196,0)</f>
        <v>0</v>
      </c>
      <c r="BF196" s="210">
        <f>IF(N196="snížená",J196,0)</f>
        <v>0</v>
      </c>
      <c r="BG196" s="210">
        <f>IF(N196="zákl. přenesená",J196,0)</f>
        <v>0</v>
      </c>
      <c r="BH196" s="210">
        <f>IF(N196="sníž. přenesená",J196,0)</f>
        <v>0</v>
      </c>
      <c r="BI196" s="210">
        <f>IF(N196="nulová",J196,0)</f>
        <v>0</v>
      </c>
      <c r="BJ196" s="17" t="s">
        <v>78</v>
      </c>
      <c r="BK196" s="210">
        <f>ROUND(I196*H196,2)</f>
        <v>0</v>
      </c>
      <c r="BL196" s="17" t="s">
        <v>119</v>
      </c>
      <c r="BM196" s="209" t="s">
        <v>1180</v>
      </c>
    </row>
    <row r="197" s="2" customFormat="1">
      <c r="A197" s="38"/>
      <c r="B197" s="39"/>
      <c r="C197" s="40"/>
      <c r="D197" s="224" t="s">
        <v>192</v>
      </c>
      <c r="E197" s="40"/>
      <c r="F197" s="225" t="s">
        <v>1181</v>
      </c>
      <c r="G197" s="40"/>
      <c r="H197" s="40"/>
      <c r="I197" s="226"/>
      <c r="J197" s="40"/>
      <c r="K197" s="40"/>
      <c r="L197" s="44"/>
      <c r="M197" s="227"/>
      <c r="N197" s="228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192</v>
      </c>
      <c r="AU197" s="17" t="s">
        <v>80</v>
      </c>
    </row>
    <row r="198" s="13" customFormat="1">
      <c r="A198" s="13"/>
      <c r="B198" s="229"/>
      <c r="C198" s="230"/>
      <c r="D198" s="231" t="s">
        <v>194</v>
      </c>
      <c r="E198" s="232" t="s">
        <v>19</v>
      </c>
      <c r="F198" s="233" t="s">
        <v>1167</v>
      </c>
      <c r="G198" s="230"/>
      <c r="H198" s="234">
        <v>1114.2000000000001</v>
      </c>
      <c r="I198" s="235"/>
      <c r="J198" s="230"/>
      <c r="K198" s="230"/>
      <c r="L198" s="236"/>
      <c r="M198" s="237"/>
      <c r="N198" s="238"/>
      <c r="O198" s="238"/>
      <c r="P198" s="238"/>
      <c r="Q198" s="238"/>
      <c r="R198" s="238"/>
      <c r="S198" s="238"/>
      <c r="T198" s="239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0" t="s">
        <v>194</v>
      </c>
      <c r="AU198" s="240" t="s">
        <v>80</v>
      </c>
      <c r="AV198" s="13" t="s">
        <v>80</v>
      </c>
      <c r="AW198" s="13" t="s">
        <v>32</v>
      </c>
      <c r="AX198" s="13" t="s">
        <v>70</v>
      </c>
      <c r="AY198" s="240" t="s">
        <v>120</v>
      </c>
    </row>
    <row r="199" s="13" customFormat="1">
      <c r="A199" s="13"/>
      <c r="B199" s="229"/>
      <c r="C199" s="230"/>
      <c r="D199" s="231" t="s">
        <v>194</v>
      </c>
      <c r="E199" s="232" t="s">
        <v>19</v>
      </c>
      <c r="F199" s="233" t="s">
        <v>1168</v>
      </c>
      <c r="G199" s="230"/>
      <c r="H199" s="234">
        <v>83.599999999999994</v>
      </c>
      <c r="I199" s="235"/>
      <c r="J199" s="230"/>
      <c r="K199" s="230"/>
      <c r="L199" s="236"/>
      <c r="M199" s="237"/>
      <c r="N199" s="238"/>
      <c r="O199" s="238"/>
      <c r="P199" s="238"/>
      <c r="Q199" s="238"/>
      <c r="R199" s="238"/>
      <c r="S199" s="238"/>
      <c r="T199" s="239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0" t="s">
        <v>194</v>
      </c>
      <c r="AU199" s="240" t="s">
        <v>80</v>
      </c>
      <c r="AV199" s="13" t="s">
        <v>80</v>
      </c>
      <c r="AW199" s="13" t="s">
        <v>32</v>
      </c>
      <c r="AX199" s="13" t="s">
        <v>70</v>
      </c>
      <c r="AY199" s="240" t="s">
        <v>120</v>
      </c>
    </row>
    <row r="200" s="14" customFormat="1">
      <c r="A200" s="14"/>
      <c r="B200" s="241"/>
      <c r="C200" s="242"/>
      <c r="D200" s="231" t="s">
        <v>194</v>
      </c>
      <c r="E200" s="243" t="s">
        <v>19</v>
      </c>
      <c r="F200" s="244" t="s">
        <v>278</v>
      </c>
      <c r="G200" s="242"/>
      <c r="H200" s="245">
        <v>1197.8</v>
      </c>
      <c r="I200" s="246"/>
      <c r="J200" s="242"/>
      <c r="K200" s="242"/>
      <c r="L200" s="247"/>
      <c r="M200" s="248"/>
      <c r="N200" s="249"/>
      <c r="O200" s="249"/>
      <c r="P200" s="249"/>
      <c r="Q200" s="249"/>
      <c r="R200" s="249"/>
      <c r="S200" s="249"/>
      <c r="T200" s="250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1" t="s">
        <v>194</v>
      </c>
      <c r="AU200" s="251" t="s">
        <v>80</v>
      </c>
      <c r="AV200" s="14" t="s">
        <v>119</v>
      </c>
      <c r="AW200" s="14" t="s">
        <v>32</v>
      </c>
      <c r="AX200" s="14" t="s">
        <v>78</v>
      </c>
      <c r="AY200" s="251" t="s">
        <v>120</v>
      </c>
    </row>
    <row r="201" s="2" customFormat="1" ht="24.15" customHeight="1">
      <c r="A201" s="38"/>
      <c r="B201" s="39"/>
      <c r="C201" s="197" t="s">
        <v>367</v>
      </c>
      <c r="D201" s="197" t="s">
        <v>121</v>
      </c>
      <c r="E201" s="198" t="s">
        <v>1182</v>
      </c>
      <c r="F201" s="199" t="s">
        <v>1183</v>
      </c>
      <c r="G201" s="200" t="s">
        <v>254</v>
      </c>
      <c r="H201" s="201">
        <v>1133</v>
      </c>
      <c r="I201" s="202"/>
      <c r="J201" s="203">
        <f>ROUND(I201*H201,2)</f>
        <v>0</v>
      </c>
      <c r="K201" s="204"/>
      <c r="L201" s="44"/>
      <c r="M201" s="205" t="s">
        <v>19</v>
      </c>
      <c r="N201" s="206" t="s">
        <v>41</v>
      </c>
      <c r="O201" s="84"/>
      <c r="P201" s="207">
        <f>O201*H201</f>
        <v>0</v>
      </c>
      <c r="Q201" s="207">
        <v>0</v>
      </c>
      <c r="R201" s="207">
        <f>Q201*H201</f>
        <v>0</v>
      </c>
      <c r="S201" s="207">
        <v>0</v>
      </c>
      <c r="T201" s="208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09" t="s">
        <v>119</v>
      </c>
      <c r="AT201" s="209" t="s">
        <v>121</v>
      </c>
      <c r="AU201" s="209" t="s">
        <v>80</v>
      </c>
      <c r="AY201" s="17" t="s">
        <v>120</v>
      </c>
      <c r="BE201" s="210">
        <f>IF(N201="základní",J201,0)</f>
        <v>0</v>
      </c>
      <c r="BF201" s="210">
        <f>IF(N201="snížená",J201,0)</f>
        <v>0</v>
      </c>
      <c r="BG201" s="210">
        <f>IF(N201="zákl. přenesená",J201,0)</f>
        <v>0</v>
      </c>
      <c r="BH201" s="210">
        <f>IF(N201="sníž. přenesená",J201,0)</f>
        <v>0</v>
      </c>
      <c r="BI201" s="210">
        <f>IF(N201="nulová",J201,0)</f>
        <v>0</v>
      </c>
      <c r="BJ201" s="17" t="s">
        <v>78</v>
      </c>
      <c r="BK201" s="210">
        <f>ROUND(I201*H201,2)</f>
        <v>0</v>
      </c>
      <c r="BL201" s="17" t="s">
        <v>119</v>
      </c>
      <c r="BM201" s="209" t="s">
        <v>1184</v>
      </c>
    </row>
    <row r="202" s="2" customFormat="1">
      <c r="A202" s="38"/>
      <c r="B202" s="39"/>
      <c r="C202" s="40"/>
      <c r="D202" s="224" t="s">
        <v>192</v>
      </c>
      <c r="E202" s="40"/>
      <c r="F202" s="225" t="s">
        <v>1185</v>
      </c>
      <c r="G202" s="40"/>
      <c r="H202" s="40"/>
      <c r="I202" s="226"/>
      <c r="J202" s="40"/>
      <c r="K202" s="40"/>
      <c r="L202" s="44"/>
      <c r="M202" s="227"/>
      <c r="N202" s="228"/>
      <c r="O202" s="84"/>
      <c r="P202" s="84"/>
      <c r="Q202" s="84"/>
      <c r="R202" s="84"/>
      <c r="S202" s="84"/>
      <c r="T202" s="85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192</v>
      </c>
      <c r="AU202" s="17" t="s">
        <v>80</v>
      </c>
    </row>
    <row r="203" s="13" customFormat="1">
      <c r="A203" s="13"/>
      <c r="B203" s="229"/>
      <c r="C203" s="230"/>
      <c r="D203" s="231" t="s">
        <v>194</v>
      </c>
      <c r="E203" s="232" t="s">
        <v>19</v>
      </c>
      <c r="F203" s="233" t="s">
        <v>1186</v>
      </c>
      <c r="G203" s="230"/>
      <c r="H203" s="234">
        <v>1054</v>
      </c>
      <c r="I203" s="235"/>
      <c r="J203" s="230"/>
      <c r="K203" s="230"/>
      <c r="L203" s="236"/>
      <c r="M203" s="237"/>
      <c r="N203" s="238"/>
      <c r="O203" s="238"/>
      <c r="P203" s="238"/>
      <c r="Q203" s="238"/>
      <c r="R203" s="238"/>
      <c r="S203" s="238"/>
      <c r="T203" s="239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0" t="s">
        <v>194</v>
      </c>
      <c r="AU203" s="240" t="s">
        <v>80</v>
      </c>
      <c r="AV203" s="13" t="s">
        <v>80</v>
      </c>
      <c r="AW203" s="13" t="s">
        <v>32</v>
      </c>
      <c r="AX203" s="13" t="s">
        <v>70</v>
      </c>
      <c r="AY203" s="240" t="s">
        <v>120</v>
      </c>
    </row>
    <row r="204" s="13" customFormat="1">
      <c r="A204" s="13"/>
      <c r="B204" s="229"/>
      <c r="C204" s="230"/>
      <c r="D204" s="231" t="s">
        <v>194</v>
      </c>
      <c r="E204" s="232" t="s">
        <v>19</v>
      </c>
      <c r="F204" s="233" t="s">
        <v>1187</v>
      </c>
      <c r="G204" s="230"/>
      <c r="H204" s="234">
        <v>79</v>
      </c>
      <c r="I204" s="235"/>
      <c r="J204" s="230"/>
      <c r="K204" s="230"/>
      <c r="L204" s="236"/>
      <c r="M204" s="237"/>
      <c r="N204" s="238"/>
      <c r="O204" s="238"/>
      <c r="P204" s="238"/>
      <c r="Q204" s="238"/>
      <c r="R204" s="238"/>
      <c r="S204" s="238"/>
      <c r="T204" s="23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0" t="s">
        <v>194</v>
      </c>
      <c r="AU204" s="240" t="s">
        <v>80</v>
      </c>
      <c r="AV204" s="13" t="s">
        <v>80</v>
      </c>
      <c r="AW204" s="13" t="s">
        <v>32</v>
      </c>
      <c r="AX204" s="13" t="s">
        <v>70</v>
      </c>
      <c r="AY204" s="240" t="s">
        <v>120</v>
      </c>
    </row>
    <row r="205" s="14" customFormat="1">
      <c r="A205" s="14"/>
      <c r="B205" s="241"/>
      <c r="C205" s="242"/>
      <c r="D205" s="231" t="s">
        <v>194</v>
      </c>
      <c r="E205" s="243" t="s">
        <v>19</v>
      </c>
      <c r="F205" s="244" t="s">
        <v>278</v>
      </c>
      <c r="G205" s="242"/>
      <c r="H205" s="245">
        <v>1133</v>
      </c>
      <c r="I205" s="246"/>
      <c r="J205" s="242"/>
      <c r="K205" s="242"/>
      <c r="L205" s="247"/>
      <c r="M205" s="248"/>
      <c r="N205" s="249"/>
      <c r="O205" s="249"/>
      <c r="P205" s="249"/>
      <c r="Q205" s="249"/>
      <c r="R205" s="249"/>
      <c r="S205" s="249"/>
      <c r="T205" s="250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1" t="s">
        <v>194</v>
      </c>
      <c r="AU205" s="251" t="s">
        <v>80</v>
      </c>
      <c r="AV205" s="14" t="s">
        <v>119</v>
      </c>
      <c r="AW205" s="14" t="s">
        <v>32</v>
      </c>
      <c r="AX205" s="14" t="s">
        <v>78</v>
      </c>
      <c r="AY205" s="251" t="s">
        <v>120</v>
      </c>
    </row>
    <row r="206" s="2" customFormat="1" ht="16.5" customHeight="1">
      <c r="A206" s="38"/>
      <c r="B206" s="39"/>
      <c r="C206" s="197" t="s">
        <v>465</v>
      </c>
      <c r="D206" s="197" t="s">
        <v>121</v>
      </c>
      <c r="E206" s="198" t="s">
        <v>1188</v>
      </c>
      <c r="F206" s="199" t="s">
        <v>1189</v>
      </c>
      <c r="G206" s="200" t="s">
        <v>529</v>
      </c>
      <c r="H206" s="201">
        <v>18</v>
      </c>
      <c r="I206" s="202"/>
      <c r="J206" s="203">
        <f>ROUND(I206*H206,2)</f>
        <v>0</v>
      </c>
      <c r="K206" s="204"/>
      <c r="L206" s="44"/>
      <c r="M206" s="205" t="s">
        <v>19</v>
      </c>
      <c r="N206" s="206" t="s">
        <v>41</v>
      </c>
      <c r="O206" s="84"/>
      <c r="P206" s="207">
        <f>O206*H206</f>
        <v>0</v>
      </c>
      <c r="Q206" s="207">
        <v>0.0035999999999999999</v>
      </c>
      <c r="R206" s="207">
        <f>Q206*H206</f>
        <v>0.064799999999999996</v>
      </c>
      <c r="S206" s="207">
        <v>0</v>
      </c>
      <c r="T206" s="208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09" t="s">
        <v>119</v>
      </c>
      <c r="AT206" s="209" t="s">
        <v>121</v>
      </c>
      <c r="AU206" s="209" t="s">
        <v>80</v>
      </c>
      <c r="AY206" s="17" t="s">
        <v>120</v>
      </c>
      <c r="BE206" s="210">
        <f>IF(N206="základní",J206,0)</f>
        <v>0</v>
      </c>
      <c r="BF206" s="210">
        <f>IF(N206="snížená",J206,0)</f>
        <v>0</v>
      </c>
      <c r="BG206" s="210">
        <f>IF(N206="zákl. přenesená",J206,0)</f>
        <v>0</v>
      </c>
      <c r="BH206" s="210">
        <f>IF(N206="sníž. přenesená",J206,0)</f>
        <v>0</v>
      </c>
      <c r="BI206" s="210">
        <f>IF(N206="nulová",J206,0)</f>
        <v>0</v>
      </c>
      <c r="BJ206" s="17" t="s">
        <v>78</v>
      </c>
      <c r="BK206" s="210">
        <f>ROUND(I206*H206,2)</f>
        <v>0</v>
      </c>
      <c r="BL206" s="17" t="s">
        <v>119</v>
      </c>
      <c r="BM206" s="209" t="s">
        <v>1190</v>
      </c>
    </row>
    <row r="207" s="2" customFormat="1">
      <c r="A207" s="38"/>
      <c r="B207" s="39"/>
      <c r="C207" s="40"/>
      <c r="D207" s="224" t="s">
        <v>192</v>
      </c>
      <c r="E207" s="40"/>
      <c r="F207" s="225" t="s">
        <v>1191</v>
      </c>
      <c r="G207" s="40"/>
      <c r="H207" s="40"/>
      <c r="I207" s="226"/>
      <c r="J207" s="40"/>
      <c r="K207" s="40"/>
      <c r="L207" s="44"/>
      <c r="M207" s="227"/>
      <c r="N207" s="228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192</v>
      </c>
      <c r="AU207" s="17" t="s">
        <v>80</v>
      </c>
    </row>
    <row r="208" s="13" customFormat="1">
      <c r="A208" s="13"/>
      <c r="B208" s="229"/>
      <c r="C208" s="230"/>
      <c r="D208" s="231" t="s">
        <v>194</v>
      </c>
      <c r="E208" s="232" t="s">
        <v>19</v>
      </c>
      <c r="F208" s="233" t="s">
        <v>1192</v>
      </c>
      <c r="G208" s="230"/>
      <c r="H208" s="234">
        <v>18</v>
      </c>
      <c r="I208" s="235"/>
      <c r="J208" s="230"/>
      <c r="K208" s="230"/>
      <c r="L208" s="236"/>
      <c r="M208" s="237"/>
      <c r="N208" s="238"/>
      <c r="O208" s="238"/>
      <c r="P208" s="238"/>
      <c r="Q208" s="238"/>
      <c r="R208" s="238"/>
      <c r="S208" s="238"/>
      <c r="T208" s="239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0" t="s">
        <v>194</v>
      </c>
      <c r="AU208" s="240" t="s">
        <v>80</v>
      </c>
      <c r="AV208" s="13" t="s">
        <v>80</v>
      </c>
      <c r="AW208" s="13" t="s">
        <v>32</v>
      </c>
      <c r="AX208" s="13" t="s">
        <v>78</v>
      </c>
      <c r="AY208" s="240" t="s">
        <v>120</v>
      </c>
    </row>
    <row r="209" s="11" customFormat="1" ht="22.8" customHeight="1">
      <c r="A209" s="11"/>
      <c r="B209" s="183"/>
      <c r="C209" s="184"/>
      <c r="D209" s="185" t="s">
        <v>69</v>
      </c>
      <c r="E209" s="222" t="s">
        <v>149</v>
      </c>
      <c r="F209" s="222" t="s">
        <v>525</v>
      </c>
      <c r="G209" s="184"/>
      <c r="H209" s="184"/>
      <c r="I209" s="187"/>
      <c r="J209" s="223">
        <f>BK209</f>
        <v>0</v>
      </c>
      <c r="K209" s="184"/>
      <c r="L209" s="189"/>
      <c r="M209" s="190"/>
      <c r="N209" s="191"/>
      <c r="O209" s="191"/>
      <c r="P209" s="192">
        <f>SUM(P210:P221)</f>
        <v>0</v>
      </c>
      <c r="Q209" s="191"/>
      <c r="R209" s="192">
        <f>SUM(R210:R221)</f>
        <v>5.7871568</v>
      </c>
      <c r="S209" s="191"/>
      <c r="T209" s="193">
        <f>SUM(T210:T221)</f>
        <v>0</v>
      </c>
      <c r="U209" s="11"/>
      <c r="V209" s="11"/>
      <c r="W209" s="11"/>
      <c r="X209" s="11"/>
      <c r="Y209" s="11"/>
      <c r="Z209" s="11"/>
      <c r="AA209" s="11"/>
      <c r="AB209" s="11"/>
      <c r="AC209" s="11"/>
      <c r="AD209" s="11"/>
      <c r="AE209" s="11"/>
      <c r="AR209" s="194" t="s">
        <v>78</v>
      </c>
      <c r="AT209" s="195" t="s">
        <v>69</v>
      </c>
      <c r="AU209" s="195" t="s">
        <v>78</v>
      </c>
      <c r="AY209" s="194" t="s">
        <v>120</v>
      </c>
      <c r="BK209" s="196">
        <f>SUM(BK210:BK221)</f>
        <v>0</v>
      </c>
    </row>
    <row r="210" s="2" customFormat="1" ht="24.15" customHeight="1">
      <c r="A210" s="38"/>
      <c r="B210" s="39"/>
      <c r="C210" s="197" t="s">
        <v>472</v>
      </c>
      <c r="D210" s="197" t="s">
        <v>121</v>
      </c>
      <c r="E210" s="198" t="s">
        <v>1193</v>
      </c>
      <c r="F210" s="199" t="s">
        <v>1194</v>
      </c>
      <c r="G210" s="200" t="s">
        <v>529</v>
      </c>
      <c r="H210" s="201">
        <v>9.5</v>
      </c>
      <c r="I210" s="202"/>
      <c r="J210" s="203">
        <f>ROUND(I210*H210,2)</f>
        <v>0</v>
      </c>
      <c r="K210" s="204"/>
      <c r="L210" s="44"/>
      <c r="M210" s="205" t="s">
        <v>19</v>
      </c>
      <c r="N210" s="206" t="s">
        <v>41</v>
      </c>
      <c r="O210" s="84"/>
      <c r="P210" s="207">
        <f>O210*H210</f>
        <v>0</v>
      </c>
      <c r="Q210" s="207">
        <v>0.00025000000000000001</v>
      </c>
      <c r="R210" s="207">
        <f>Q210*H210</f>
        <v>0.0023749999999999999</v>
      </c>
      <c r="S210" s="207">
        <v>0</v>
      </c>
      <c r="T210" s="208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09" t="s">
        <v>119</v>
      </c>
      <c r="AT210" s="209" t="s">
        <v>121</v>
      </c>
      <c r="AU210" s="209" t="s">
        <v>80</v>
      </c>
      <c r="AY210" s="17" t="s">
        <v>120</v>
      </c>
      <c r="BE210" s="210">
        <f>IF(N210="základní",J210,0)</f>
        <v>0</v>
      </c>
      <c r="BF210" s="210">
        <f>IF(N210="snížená",J210,0)</f>
        <v>0</v>
      </c>
      <c r="BG210" s="210">
        <f>IF(N210="zákl. přenesená",J210,0)</f>
        <v>0</v>
      </c>
      <c r="BH210" s="210">
        <f>IF(N210="sníž. přenesená",J210,0)</f>
        <v>0</v>
      </c>
      <c r="BI210" s="210">
        <f>IF(N210="nulová",J210,0)</f>
        <v>0</v>
      </c>
      <c r="BJ210" s="17" t="s">
        <v>78</v>
      </c>
      <c r="BK210" s="210">
        <f>ROUND(I210*H210,2)</f>
        <v>0</v>
      </c>
      <c r="BL210" s="17" t="s">
        <v>119</v>
      </c>
      <c r="BM210" s="209" t="s">
        <v>1195</v>
      </c>
    </row>
    <row r="211" s="2" customFormat="1">
      <c r="A211" s="38"/>
      <c r="B211" s="39"/>
      <c r="C211" s="40"/>
      <c r="D211" s="224" t="s">
        <v>192</v>
      </c>
      <c r="E211" s="40"/>
      <c r="F211" s="225" t="s">
        <v>1196</v>
      </c>
      <c r="G211" s="40"/>
      <c r="H211" s="40"/>
      <c r="I211" s="226"/>
      <c r="J211" s="40"/>
      <c r="K211" s="40"/>
      <c r="L211" s="44"/>
      <c r="M211" s="227"/>
      <c r="N211" s="228"/>
      <c r="O211" s="84"/>
      <c r="P211" s="84"/>
      <c r="Q211" s="84"/>
      <c r="R211" s="84"/>
      <c r="S211" s="84"/>
      <c r="T211" s="85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192</v>
      </c>
      <c r="AU211" s="17" t="s">
        <v>80</v>
      </c>
    </row>
    <row r="212" s="13" customFormat="1">
      <c r="A212" s="13"/>
      <c r="B212" s="229"/>
      <c r="C212" s="230"/>
      <c r="D212" s="231" t="s">
        <v>194</v>
      </c>
      <c r="E212" s="232" t="s">
        <v>19</v>
      </c>
      <c r="F212" s="233" t="s">
        <v>1197</v>
      </c>
      <c r="G212" s="230"/>
      <c r="H212" s="234">
        <v>9.5</v>
      </c>
      <c r="I212" s="235"/>
      <c r="J212" s="230"/>
      <c r="K212" s="230"/>
      <c r="L212" s="236"/>
      <c r="M212" s="237"/>
      <c r="N212" s="238"/>
      <c r="O212" s="238"/>
      <c r="P212" s="238"/>
      <c r="Q212" s="238"/>
      <c r="R212" s="238"/>
      <c r="S212" s="238"/>
      <c r="T212" s="239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0" t="s">
        <v>194</v>
      </c>
      <c r="AU212" s="240" t="s">
        <v>80</v>
      </c>
      <c r="AV212" s="13" t="s">
        <v>80</v>
      </c>
      <c r="AW212" s="13" t="s">
        <v>32</v>
      </c>
      <c r="AX212" s="13" t="s">
        <v>78</v>
      </c>
      <c r="AY212" s="240" t="s">
        <v>120</v>
      </c>
    </row>
    <row r="213" s="2" customFormat="1" ht="16.5" customHeight="1">
      <c r="A213" s="38"/>
      <c r="B213" s="39"/>
      <c r="C213" s="252" t="s">
        <v>479</v>
      </c>
      <c r="D213" s="252" t="s">
        <v>330</v>
      </c>
      <c r="E213" s="253" t="s">
        <v>1198</v>
      </c>
      <c r="F213" s="254" t="s">
        <v>1199</v>
      </c>
      <c r="G213" s="255" t="s">
        <v>529</v>
      </c>
      <c r="H213" s="256">
        <v>9.5</v>
      </c>
      <c r="I213" s="257"/>
      <c r="J213" s="258">
        <f>ROUND(I213*H213,2)</f>
        <v>0</v>
      </c>
      <c r="K213" s="259"/>
      <c r="L213" s="260"/>
      <c r="M213" s="261" t="s">
        <v>19</v>
      </c>
      <c r="N213" s="262" t="s">
        <v>41</v>
      </c>
      <c r="O213" s="84"/>
      <c r="P213" s="207">
        <f>O213*H213</f>
        <v>0</v>
      </c>
      <c r="Q213" s="207">
        <v>0.59999999999999998</v>
      </c>
      <c r="R213" s="207">
        <f>Q213*H213</f>
        <v>5.7000000000000002</v>
      </c>
      <c r="S213" s="207">
        <v>0</v>
      </c>
      <c r="T213" s="208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09" t="s">
        <v>149</v>
      </c>
      <c r="AT213" s="209" t="s">
        <v>330</v>
      </c>
      <c r="AU213" s="209" t="s">
        <v>80</v>
      </c>
      <c r="AY213" s="17" t="s">
        <v>120</v>
      </c>
      <c r="BE213" s="210">
        <f>IF(N213="základní",J213,0)</f>
        <v>0</v>
      </c>
      <c r="BF213" s="210">
        <f>IF(N213="snížená",J213,0)</f>
        <v>0</v>
      </c>
      <c r="BG213" s="210">
        <f>IF(N213="zákl. přenesená",J213,0)</f>
        <v>0</v>
      </c>
      <c r="BH213" s="210">
        <f>IF(N213="sníž. přenesená",J213,0)</f>
        <v>0</v>
      </c>
      <c r="BI213" s="210">
        <f>IF(N213="nulová",J213,0)</f>
        <v>0</v>
      </c>
      <c r="BJ213" s="17" t="s">
        <v>78</v>
      </c>
      <c r="BK213" s="210">
        <f>ROUND(I213*H213,2)</f>
        <v>0</v>
      </c>
      <c r="BL213" s="17" t="s">
        <v>119</v>
      </c>
      <c r="BM213" s="209" t="s">
        <v>1200</v>
      </c>
    </row>
    <row r="214" s="2" customFormat="1">
      <c r="A214" s="38"/>
      <c r="B214" s="39"/>
      <c r="C214" s="40"/>
      <c r="D214" s="224" t="s">
        <v>192</v>
      </c>
      <c r="E214" s="40"/>
      <c r="F214" s="225" t="s">
        <v>1201</v>
      </c>
      <c r="G214" s="40"/>
      <c r="H214" s="40"/>
      <c r="I214" s="226"/>
      <c r="J214" s="40"/>
      <c r="K214" s="40"/>
      <c r="L214" s="44"/>
      <c r="M214" s="227"/>
      <c r="N214" s="228"/>
      <c r="O214" s="84"/>
      <c r="P214" s="84"/>
      <c r="Q214" s="84"/>
      <c r="R214" s="84"/>
      <c r="S214" s="84"/>
      <c r="T214" s="85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192</v>
      </c>
      <c r="AU214" s="17" t="s">
        <v>80</v>
      </c>
    </row>
    <row r="215" s="13" customFormat="1">
      <c r="A215" s="13"/>
      <c r="B215" s="229"/>
      <c r="C215" s="230"/>
      <c r="D215" s="231" t="s">
        <v>194</v>
      </c>
      <c r="E215" s="232" t="s">
        <v>19</v>
      </c>
      <c r="F215" s="233" t="s">
        <v>1197</v>
      </c>
      <c r="G215" s="230"/>
      <c r="H215" s="234">
        <v>9.5</v>
      </c>
      <c r="I215" s="235"/>
      <c r="J215" s="230"/>
      <c r="K215" s="230"/>
      <c r="L215" s="236"/>
      <c r="M215" s="237"/>
      <c r="N215" s="238"/>
      <c r="O215" s="238"/>
      <c r="P215" s="238"/>
      <c r="Q215" s="238"/>
      <c r="R215" s="238"/>
      <c r="S215" s="238"/>
      <c r="T215" s="239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0" t="s">
        <v>194</v>
      </c>
      <c r="AU215" s="240" t="s">
        <v>80</v>
      </c>
      <c r="AV215" s="13" t="s">
        <v>80</v>
      </c>
      <c r="AW215" s="13" t="s">
        <v>32</v>
      </c>
      <c r="AX215" s="13" t="s">
        <v>78</v>
      </c>
      <c r="AY215" s="240" t="s">
        <v>120</v>
      </c>
    </row>
    <row r="216" s="2" customFormat="1" ht="16.5" customHeight="1">
      <c r="A216" s="38"/>
      <c r="B216" s="39"/>
      <c r="C216" s="197" t="s">
        <v>485</v>
      </c>
      <c r="D216" s="197" t="s">
        <v>121</v>
      </c>
      <c r="E216" s="198" t="s">
        <v>823</v>
      </c>
      <c r="F216" s="199" t="s">
        <v>824</v>
      </c>
      <c r="G216" s="200" t="s">
        <v>267</v>
      </c>
      <c r="H216" s="201">
        <v>8.3249999999999993</v>
      </c>
      <c r="I216" s="202"/>
      <c r="J216" s="203">
        <f>ROUND(I216*H216,2)</f>
        <v>0</v>
      </c>
      <c r="K216" s="204"/>
      <c r="L216" s="44"/>
      <c r="M216" s="205" t="s">
        <v>19</v>
      </c>
      <c r="N216" s="206" t="s">
        <v>41</v>
      </c>
      <c r="O216" s="84"/>
      <c r="P216" s="207">
        <f>O216*H216</f>
        <v>0</v>
      </c>
      <c r="Q216" s="207">
        <v>0</v>
      </c>
      <c r="R216" s="207">
        <f>Q216*H216</f>
        <v>0</v>
      </c>
      <c r="S216" s="207">
        <v>0</v>
      </c>
      <c r="T216" s="208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09" t="s">
        <v>119</v>
      </c>
      <c r="AT216" s="209" t="s">
        <v>121</v>
      </c>
      <c r="AU216" s="209" t="s">
        <v>80</v>
      </c>
      <c r="AY216" s="17" t="s">
        <v>120</v>
      </c>
      <c r="BE216" s="210">
        <f>IF(N216="základní",J216,0)</f>
        <v>0</v>
      </c>
      <c r="BF216" s="210">
        <f>IF(N216="snížená",J216,0)</f>
        <v>0</v>
      </c>
      <c r="BG216" s="210">
        <f>IF(N216="zákl. přenesená",J216,0)</f>
        <v>0</v>
      </c>
      <c r="BH216" s="210">
        <f>IF(N216="sníž. přenesená",J216,0)</f>
        <v>0</v>
      </c>
      <c r="BI216" s="210">
        <f>IF(N216="nulová",J216,0)</f>
        <v>0</v>
      </c>
      <c r="BJ216" s="17" t="s">
        <v>78</v>
      </c>
      <c r="BK216" s="210">
        <f>ROUND(I216*H216,2)</f>
        <v>0</v>
      </c>
      <c r="BL216" s="17" t="s">
        <v>119</v>
      </c>
      <c r="BM216" s="209" t="s">
        <v>1202</v>
      </c>
    </row>
    <row r="217" s="2" customFormat="1">
      <c r="A217" s="38"/>
      <c r="B217" s="39"/>
      <c r="C217" s="40"/>
      <c r="D217" s="224" t="s">
        <v>192</v>
      </c>
      <c r="E217" s="40"/>
      <c r="F217" s="225" t="s">
        <v>826</v>
      </c>
      <c r="G217" s="40"/>
      <c r="H217" s="40"/>
      <c r="I217" s="226"/>
      <c r="J217" s="40"/>
      <c r="K217" s="40"/>
      <c r="L217" s="44"/>
      <c r="M217" s="227"/>
      <c r="N217" s="228"/>
      <c r="O217" s="84"/>
      <c r="P217" s="84"/>
      <c r="Q217" s="84"/>
      <c r="R217" s="84"/>
      <c r="S217" s="84"/>
      <c r="T217" s="85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192</v>
      </c>
      <c r="AU217" s="17" t="s">
        <v>80</v>
      </c>
    </row>
    <row r="218" s="13" customFormat="1">
      <c r="A218" s="13"/>
      <c r="B218" s="229"/>
      <c r="C218" s="230"/>
      <c r="D218" s="231" t="s">
        <v>194</v>
      </c>
      <c r="E218" s="232" t="s">
        <v>19</v>
      </c>
      <c r="F218" s="233" t="s">
        <v>1203</v>
      </c>
      <c r="G218" s="230"/>
      <c r="H218" s="234">
        <v>8.3249999999999993</v>
      </c>
      <c r="I218" s="235"/>
      <c r="J218" s="230"/>
      <c r="K218" s="230"/>
      <c r="L218" s="236"/>
      <c r="M218" s="237"/>
      <c r="N218" s="238"/>
      <c r="O218" s="238"/>
      <c r="P218" s="238"/>
      <c r="Q218" s="238"/>
      <c r="R218" s="238"/>
      <c r="S218" s="238"/>
      <c r="T218" s="239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0" t="s">
        <v>194</v>
      </c>
      <c r="AU218" s="240" t="s">
        <v>80</v>
      </c>
      <c r="AV218" s="13" t="s">
        <v>80</v>
      </c>
      <c r="AW218" s="13" t="s">
        <v>32</v>
      </c>
      <c r="AX218" s="13" t="s">
        <v>78</v>
      </c>
      <c r="AY218" s="240" t="s">
        <v>120</v>
      </c>
    </row>
    <row r="219" s="2" customFormat="1" ht="16.5" customHeight="1">
      <c r="A219" s="38"/>
      <c r="B219" s="39"/>
      <c r="C219" s="197" t="s">
        <v>492</v>
      </c>
      <c r="D219" s="197" t="s">
        <v>121</v>
      </c>
      <c r="E219" s="198" t="s">
        <v>828</v>
      </c>
      <c r="F219" s="199" t="s">
        <v>829</v>
      </c>
      <c r="G219" s="200" t="s">
        <v>254</v>
      </c>
      <c r="H219" s="201">
        <v>21.09</v>
      </c>
      <c r="I219" s="202"/>
      <c r="J219" s="203">
        <f>ROUND(I219*H219,2)</f>
        <v>0</v>
      </c>
      <c r="K219" s="204"/>
      <c r="L219" s="44"/>
      <c r="M219" s="205" t="s">
        <v>19</v>
      </c>
      <c r="N219" s="206" t="s">
        <v>41</v>
      </c>
      <c r="O219" s="84"/>
      <c r="P219" s="207">
        <f>O219*H219</f>
        <v>0</v>
      </c>
      <c r="Q219" s="207">
        <v>0.0040200000000000001</v>
      </c>
      <c r="R219" s="207">
        <f>Q219*H219</f>
        <v>0.084781800000000004</v>
      </c>
      <c r="S219" s="207">
        <v>0</v>
      </c>
      <c r="T219" s="208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09" t="s">
        <v>119</v>
      </c>
      <c r="AT219" s="209" t="s">
        <v>121</v>
      </c>
      <c r="AU219" s="209" t="s">
        <v>80</v>
      </c>
      <c r="AY219" s="17" t="s">
        <v>120</v>
      </c>
      <c r="BE219" s="210">
        <f>IF(N219="základní",J219,0)</f>
        <v>0</v>
      </c>
      <c r="BF219" s="210">
        <f>IF(N219="snížená",J219,0)</f>
        <v>0</v>
      </c>
      <c r="BG219" s="210">
        <f>IF(N219="zákl. přenesená",J219,0)</f>
        <v>0</v>
      </c>
      <c r="BH219" s="210">
        <f>IF(N219="sníž. přenesená",J219,0)</f>
        <v>0</v>
      </c>
      <c r="BI219" s="210">
        <f>IF(N219="nulová",J219,0)</f>
        <v>0</v>
      </c>
      <c r="BJ219" s="17" t="s">
        <v>78</v>
      </c>
      <c r="BK219" s="210">
        <f>ROUND(I219*H219,2)</f>
        <v>0</v>
      </c>
      <c r="BL219" s="17" t="s">
        <v>119</v>
      </c>
      <c r="BM219" s="209" t="s">
        <v>1204</v>
      </c>
    </row>
    <row r="220" s="2" customFormat="1">
      <c r="A220" s="38"/>
      <c r="B220" s="39"/>
      <c r="C220" s="40"/>
      <c r="D220" s="224" t="s">
        <v>192</v>
      </c>
      <c r="E220" s="40"/>
      <c r="F220" s="225" t="s">
        <v>831</v>
      </c>
      <c r="G220" s="40"/>
      <c r="H220" s="40"/>
      <c r="I220" s="226"/>
      <c r="J220" s="40"/>
      <c r="K220" s="40"/>
      <c r="L220" s="44"/>
      <c r="M220" s="227"/>
      <c r="N220" s="228"/>
      <c r="O220" s="84"/>
      <c r="P220" s="84"/>
      <c r="Q220" s="84"/>
      <c r="R220" s="84"/>
      <c r="S220" s="84"/>
      <c r="T220" s="85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192</v>
      </c>
      <c r="AU220" s="17" t="s">
        <v>80</v>
      </c>
    </row>
    <row r="221" s="13" customFormat="1">
      <c r="A221" s="13"/>
      <c r="B221" s="229"/>
      <c r="C221" s="230"/>
      <c r="D221" s="231" t="s">
        <v>194</v>
      </c>
      <c r="E221" s="232" t="s">
        <v>19</v>
      </c>
      <c r="F221" s="233" t="s">
        <v>1205</v>
      </c>
      <c r="G221" s="230"/>
      <c r="H221" s="234">
        <v>21.09</v>
      </c>
      <c r="I221" s="235"/>
      <c r="J221" s="230"/>
      <c r="K221" s="230"/>
      <c r="L221" s="236"/>
      <c r="M221" s="237"/>
      <c r="N221" s="238"/>
      <c r="O221" s="238"/>
      <c r="P221" s="238"/>
      <c r="Q221" s="238"/>
      <c r="R221" s="238"/>
      <c r="S221" s="238"/>
      <c r="T221" s="239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0" t="s">
        <v>194</v>
      </c>
      <c r="AU221" s="240" t="s">
        <v>80</v>
      </c>
      <c r="AV221" s="13" t="s">
        <v>80</v>
      </c>
      <c r="AW221" s="13" t="s">
        <v>32</v>
      </c>
      <c r="AX221" s="13" t="s">
        <v>78</v>
      </c>
      <c r="AY221" s="240" t="s">
        <v>120</v>
      </c>
    </row>
    <row r="222" s="11" customFormat="1" ht="22.8" customHeight="1">
      <c r="A222" s="11"/>
      <c r="B222" s="183"/>
      <c r="C222" s="184"/>
      <c r="D222" s="185" t="s">
        <v>69</v>
      </c>
      <c r="E222" s="222" t="s">
        <v>153</v>
      </c>
      <c r="F222" s="222" t="s">
        <v>539</v>
      </c>
      <c r="G222" s="184"/>
      <c r="H222" s="184"/>
      <c r="I222" s="187"/>
      <c r="J222" s="223">
        <f>BK222</f>
        <v>0</v>
      </c>
      <c r="K222" s="184"/>
      <c r="L222" s="189"/>
      <c r="M222" s="190"/>
      <c r="N222" s="191"/>
      <c r="O222" s="191"/>
      <c r="P222" s="192">
        <f>SUM(P223:P248)</f>
        <v>0</v>
      </c>
      <c r="Q222" s="191"/>
      <c r="R222" s="192">
        <f>SUM(R223:R248)</f>
        <v>15.4374</v>
      </c>
      <c r="S222" s="191"/>
      <c r="T222" s="193">
        <f>SUM(T223:T248)</f>
        <v>0</v>
      </c>
      <c r="U222" s="11"/>
      <c r="V222" s="11"/>
      <c r="W222" s="11"/>
      <c r="X222" s="11"/>
      <c r="Y222" s="11"/>
      <c r="Z222" s="11"/>
      <c r="AA222" s="11"/>
      <c r="AB222" s="11"/>
      <c r="AC222" s="11"/>
      <c r="AD222" s="11"/>
      <c r="AE222" s="11"/>
      <c r="AR222" s="194" t="s">
        <v>78</v>
      </c>
      <c r="AT222" s="195" t="s">
        <v>69</v>
      </c>
      <c r="AU222" s="195" t="s">
        <v>78</v>
      </c>
      <c r="AY222" s="194" t="s">
        <v>120</v>
      </c>
      <c r="BK222" s="196">
        <f>SUM(BK223:BK248)</f>
        <v>0</v>
      </c>
    </row>
    <row r="223" s="2" customFormat="1" ht="16.5" customHeight="1">
      <c r="A223" s="38"/>
      <c r="B223" s="39"/>
      <c r="C223" s="197" t="s">
        <v>497</v>
      </c>
      <c r="D223" s="197" t="s">
        <v>121</v>
      </c>
      <c r="E223" s="198" t="s">
        <v>1206</v>
      </c>
      <c r="F223" s="199" t="s">
        <v>1207</v>
      </c>
      <c r="G223" s="200" t="s">
        <v>190</v>
      </c>
      <c r="H223" s="201">
        <v>1</v>
      </c>
      <c r="I223" s="202"/>
      <c r="J223" s="203">
        <f>ROUND(I223*H223,2)</f>
        <v>0</v>
      </c>
      <c r="K223" s="204"/>
      <c r="L223" s="44"/>
      <c r="M223" s="205" t="s">
        <v>19</v>
      </c>
      <c r="N223" s="206" t="s">
        <v>41</v>
      </c>
      <c r="O223" s="84"/>
      <c r="P223" s="207">
        <f>O223*H223</f>
        <v>0</v>
      </c>
      <c r="Q223" s="207">
        <v>0.00069999999999999999</v>
      </c>
      <c r="R223" s="207">
        <f>Q223*H223</f>
        <v>0.00069999999999999999</v>
      </c>
      <c r="S223" s="207">
        <v>0</v>
      </c>
      <c r="T223" s="208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09" t="s">
        <v>119</v>
      </c>
      <c r="AT223" s="209" t="s">
        <v>121</v>
      </c>
      <c r="AU223" s="209" t="s">
        <v>80</v>
      </c>
      <c r="AY223" s="17" t="s">
        <v>120</v>
      </c>
      <c r="BE223" s="210">
        <f>IF(N223="základní",J223,0)</f>
        <v>0</v>
      </c>
      <c r="BF223" s="210">
        <f>IF(N223="snížená",J223,0)</f>
        <v>0</v>
      </c>
      <c r="BG223" s="210">
        <f>IF(N223="zákl. přenesená",J223,0)</f>
        <v>0</v>
      </c>
      <c r="BH223" s="210">
        <f>IF(N223="sníž. přenesená",J223,0)</f>
        <v>0</v>
      </c>
      <c r="BI223" s="210">
        <f>IF(N223="nulová",J223,0)</f>
        <v>0</v>
      </c>
      <c r="BJ223" s="17" t="s">
        <v>78</v>
      </c>
      <c r="BK223" s="210">
        <f>ROUND(I223*H223,2)</f>
        <v>0</v>
      </c>
      <c r="BL223" s="17" t="s">
        <v>119</v>
      </c>
      <c r="BM223" s="209" t="s">
        <v>1208</v>
      </c>
    </row>
    <row r="224" s="2" customFormat="1">
      <c r="A224" s="38"/>
      <c r="B224" s="39"/>
      <c r="C224" s="40"/>
      <c r="D224" s="224" t="s">
        <v>192</v>
      </c>
      <c r="E224" s="40"/>
      <c r="F224" s="225" t="s">
        <v>1209</v>
      </c>
      <c r="G224" s="40"/>
      <c r="H224" s="40"/>
      <c r="I224" s="226"/>
      <c r="J224" s="40"/>
      <c r="K224" s="40"/>
      <c r="L224" s="44"/>
      <c r="M224" s="227"/>
      <c r="N224" s="228"/>
      <c r="O224" s="84"/>
      <c r="P224" s="84"/>
      <c r="Q224" s="84"/>
      <c r="R224" s="84"/>
      <c r="S224" s="84"/>
      <c r="T224" s="85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192</v>
      </c>
      <c r="AU224" s="17" t="s">
        <v>80</v>
      </c>
    </row>
    <row r="225" s="13" customFormat="1">
      <c r="A225" s="13"/>
      <c r="B225" s="229"/>
      <c r="C225" s="230"/>
      <c r="D225" s="231" t="s">
        <v>194</v>
      </c>
      <c r="E225" s="232" t="s">
        <v>19</v>
      </c>
      <c r="F225" s="233" t="s">
        <v>1210</v>
      </c>
      <c r="G225" s="230"/>
      <c r="H225" s="234">
        <v>1</v>
      </c>
      <c r="I225" s="235"/>
      <c r="J225" s="230"/>
      <c r="K225" s="230"/>
      <c r="L225" s="236"/>
      <c r="M225" s="237"/>
      <c r="N225" s="238"/>
      <c r="O225" s="238"/>
      <c r="P225" s="238"/>
      <c r="Q225" s="238"/>
      <c r="R225" s="238"/>
      <c r="S225" s="238"/>
      <c r="T225" s="239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0" t="s">
        <v>194</v>
      </c>
      <c r="AU225" s="240" t="s">
        <v>80</v>
      </c>
      <c r="AV225" s="13" t="s">
        <v>80</v>
      </c>
      <c r="AW225" s="13" t="s">
        <v>32</v>
      </c>
      <c r="AX225" s="13" t="s">
        <v>78</v>
      </c>
      <c r="AY225" s="240" t="s">
        <v>120</v>
      </c>
    </row>
    <row r="226" s="2" customFormat="1" ht="16.5" customHeight="1">
      <c r="A226" s="38"/>
      <c r="B226" s="39"/>
      <c r="C226" s="252" t="s">
        <v>503</v>
      </c>
      <c r="D226" s="252" t="s">
        <v>330</v>
      </c>
      <c r="E226" s="253" t="s">
        <v>1211</v>
      </c>
      <c r="F226" s="254" t="s">
        <v>1212</v>
      </c>
      <c r="G226" s="255" t="s">
        <v>190</v>
      </c>
      <c r="H226" s="256">
        <v>1</v>
      </c>
      <c r="I226" s="257"/>
      <c r="J226" s="258">
        <f>ROUND(I226*H226,2)</f>
        <v>0</v>
      </c>
      <c r="K226" s="259"/>
      <c r="L226" s="260"/>
      <c r="M226" s="261" t="s">
        <v>19</v>
      </c>
      <c r="N226" s="262" t="s">
        <v>41</v>
      </c>
      <c r="O226" s="84"/>
      <c r="P226" s="207">
        <f>O226*H226</f>
        <v>0</v>
      </c>
      <c r="Q226" s="207">
        <v>0.0050000000000000001</v>
      </c>
      <c r="R226" s="207">
        <f>Q226*H226</f>
        <v>0.0050000000000000001</v>
      </c>
      <c r="S226" s="207">
        <v>0</v>
      </c>
      <c r="T226" s="208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09" t="s">
        <v>149</v>
      </c>
      <c r="AT226" s="209" t="s">
        <v>330</v>
      </c>
      <c r="AU226" s="209" t="s">
        <v>80</v>
      </c>
      <c r="AY226" s="17" t="s">
        <v>120</v>
      </c>
      <c r="BE226" s="210">
        <f>IF(N226="základní",J226,0)</f>
        <v>0</v>
      </c>
      <c r="BF226" s="210">
        <f>IF(N226="snížená",J226,0)</f>
        <v>0</v>
      </c>
      <c r="BG226" s="210">
        <f>IF(N226="zákl. přenesená",J226,0)</f>
        <v>0</v>
      </c>
      <c r="BH226" s="210">
        <f>IF(N226="sníž. přenesená",J226,0)</f>
        <v>0</v>
      </c>
      <c r="BI226" s="210">
        <f>IF(N226="nulová",J226,0)</f>
        <v>0</v>
      </c>
      <c r="BJ226" s="17" t="s">
        <v>78</v>
      </c>
      <c r="BK226" s="210">
        <f>ROUND(I226*H226,2)</f>
        <v>0</v>
      </c>
      <c r="BL226" s="17" t="s">
        <v>119</v>
      </c>
      <c r="BM226" s="209" t="s">
        <v>1213</v>
      </c>
    </row>
    <row r="227" s="2" customFormat="1">
      <c r="A227" s="38"/>
      <c r="B227" s="39"/>
      <c r="C227" s="40"/>
      <c r="D227" s="224" t="s">
        <v>192</v>
      </c>
      <c r="E227" s="40"/>
      <c r="F227" s="225" t="s">
        <v>1214</v>
      </c>
      <c r="G227" s="40"/>
      <c r="H227" s="40"/>
      <c r="I227" s="226"/>
      <c r="J227" s="40"/>
      <c r="K227" s="40"/>
      <c r="L227" s="44"/>
      <c r="M227" s="227"/>
      <c r="N227" s="228"/>
      <c r="O227" s="84"/>
      <c r="P227" s="84"/>
      <c r="Q227" s="84"/>
      <c r="R227" s="84"/>
      <c r="S227" s="84"/>
      <c r="T227" s="85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192</v>
      </c>
      <c r="AU227" s="17" t="s">
        <v>80</v>
      </c>
    </row>
    <row r="228" s="13" customFormat="1">
      <c r="A228" s="13"/>
      <c r="B228" s="229"/>
      <c r="C228" s="230"/>
      <c r="D228" s="231" t="s">
        <v>194</v>
      </c>
      <c r="E228" s="232" t="s">
        <v>19</v>
      </c>
      <c r="F228" s="233" t="s">
        <v>78</v>
      </c>
      <c r="G228" s="230"/>
      <c r="H228" s="234">
        <v>1</v>
      </c>
      <c r="I228" s="235"/>
      <c r="J228" s="230"/>
      <c r="K228" s="230"/>
      <c r="L228" s="236"/>
      <c r="M228" s="237"/>
      <c r="N228" s="238"/>
      <c r="O228" s="238"/>
      <c r="P228" s="238"/>
      <c r="Q228" s="238"/>
      <c r="R228" s="238"/>
      <c r="S228" s="238"/>
      <c r="T228" s="239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0" t="s">
        <v>194</v>
      </c>
      <c r="AU228" s="240" t="s">
        <v>80</v>
      </c>
      <c r="AV228" s="13" t="s">
        <v>80</v>
      </c>
      <c r="AW228" s="13" t="s">
        <v>32</v>
      </c>
      <c r="AX228" s="13" t="s">
        <v>78</v>
      </c>
      <c r="AY228" s="240" t="s">
        <v>120</v>
      </c>
    </row>
    <row r="229" s="2" customFormat="1" ht="16.5" customHeight="1">
      <c r="A229" s="38"/>
      <c r="B229" s="39"/>
      <c r="C229" s="252" t="s">
        <v>508</v>
      </c>
      <c r="D229" s="252" t="s">
        <v>330</v>
      </c>
      <c r="E229" s="253" t="s">
        <v>1215</v>
      </c>
      <c r="F229" s="254" t="s">
        <v>1216</v>
      </c>
      <c r="G229" s="255" t="s">
        <v>190</v>
      </c>
      <c r="H229" s="256">
        <v>1</v>
      </c>
      <c r="I229" s="257"/>
      <c r="J229" s="258">
        <f>ROUND(I229*H229,2)</f>
        <v>0</v>
      </c>
      <c r="K229" s="259"/>
      <c r="L229" s="260"/>
      <c r="M229" s="261" t="s">
        <v>19</v>
      </c>
      <c r="N229" s="262" t="s">
        <v>41</v>
      </c>
      <c r="O229" s="84"/>
      <c r="P229" s="207">
        <f>O229*H229</f>
        <v>0</v>
      </c>
      <c r="Q229" s="207">
        <v>0.0030000000000000001</v>
      </c>
      <c r="R229" s="207">
        <f>Q229*H229</f>
        <v>0.0030000000000000001</v>
      </c>
      <c r="S229" s="207">
        <v>0</v>
      </c>
      <c r="T229" s="208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09" t="s">
        <v>149</v>
      </c>
      <c r="AT229" s="209" t="s">
        <v>330</v>
      </c>
      <c r="AU229" s="209" t="s">
        <v>80</v>
      </c>
      <c r="AY229" s="17" t="s">
        <v>120</v>
      </c>
      <c r="BE229" s="210">
        <f>IF(N229="základní",J229,0)</f>
        <v>0</v>
      </c>
      <c r="BF229" s="210">
        <f>IF(N229="snížená",J229,0)</f>
        <v>0</v>
      </c>
      <c r="BG229" s="210">
        <f>IF(N229="zákl. přenesená",J229,0)</f>
        <v>0</v>
      </c>
      <c r="BH229" s="210">
        <f>IF(N229="sníž. přenesená",J229,0)</f>
        <v>0</v>
      </c>
      <c r="BI229" s="210">
        <f>IF(N229="nulová",J229,0)</f>
        <v>0</v>
      </c>
      <c r="BJ229" s="17" t="s">
        <v>78</v>
      </c>
      <c r="BK229" s="210">
        <f>ROUND(I229*H229,2)</f>
        <v>0</v>
      </c>
      <c r="BL229" s="17" t="s">
        <v>119</v>
      </c>
      <c r="BM229" s="209" t="s">
        <v>1217</v>
      </c>
    </row>
    <row r="230" s="2" customFormat="1">
      <c r="A230" s="38"/>
      <c r="B230" s="39"/>
      <c r="C230" s="40"/>
      <c r="D230" s="224" t="s">
        <v>192</v>
      </c>
      <c r="E230" s="40"/>
      <c r="F230" s="225" t="s">
        <v>1218</v>
      </c>
      <c r="G230" s="40"/>
      <c r="H230" s="40"/>
      <c r="I230" s="226"/>
      <c r="J230" s="40"/>
      <c r="K230" s="40"/>
      <c r="L230" s="44"/>
      <c r="M230" s="227"/>
      <c r="N230" s="228"/>
      <c r="O230" s="84"/>
      <c r="P230" s="84"/>
      <c r="Q230" s="84"/>
      <c r="R230" s="84"/>
      <c r="S230" s="84"/>
      <c r="T230" s="85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192</v>
      </c>
      <c r="AU230" s="17" t="s">
        <v>80</v>
      </c>
    </row>
    <row r="231" s="13" customFormat="1">
      <c r="A231" s="13"/>
      <c r="B231" s="229"/>
      <c r="C231" s="230"/>
      <c r="D231" s="231" t="s">
        <v>194</v>
      </c>
      <c r="E231" s="232" t="s">
        <v>19</v>
      </c>
      <c r="F231" s="233" t="s">
        <v>78</v>
      </c>
      <c r="G231" s="230"/>
      <c r="H231" s="234">
        <v>1</v>
      </c>
      <c r="I231" s="235"/>
      <c r="J231" s="230"/>
      <c r="K231" s="230"/>
      <c r="L231" s="236"/>
      <c r="M231" s="237"/>
      <c r="N231" s="238"/>
      <c r="O231" s="238"/>
      <c r="P231" s="238"/>
      <c r="Q231" s="238"/>
      <c r="R231" s="238"/>
      <c r="S231" s="238"/>
      <c r="T231" s="239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0" t="s">
        <v>194</v>
      </c>
      <c r="AU231" s="240" t="s">
        <v>80</v>
      </c>
      <c r="AV231" s="13" t="s">
        <v>80</v>
      </c>
      <c r="AW231" s="13" t="s">
        <v>32</v>
      </c>
      <c r="AX231" s="13" t="s">
        <v>78</v>
      </c>
      <c r="AY231" s="240" t="s">
        <v>120</v>
      </c>
    </row>
    <row r="232" s="2" customFormat="1" ht="16.5" customHeight="1">
      <c r="A232" s="38"/>
      <c r="B232" s="39"/>
      <c r="C232" s="197" t="s">
        <v>514</v>
      </c>
      <c r="D232" s="197" t="s">
        <v>121</v>
      </c>
      <c r="E232" s="198" t="s">
        <v>1219</v>
      </c>
      <c r="F232" s="199" t="s">
        <v>1220</v>
      </c>
      <c r="G232" s="200" t="s">
        <v>190</v>
      </c>
      <c r="H232" s="201">
        <v>1</v>
      </c>
      <c r="I232" s="202"/>
      <c r="J232" s="203">
        <f>ROUND(I232*H232,2)</f>
        <v>0</v>
      </c>
      <c r="K232" s="204"/>
      <c r="L232" s="44"/>
      <c r="M232" s="205" t="s">
        <v>19</v>
      </c>
      <c r="N232" s="206" t="s">
        <v>41</v>
      </c>
      <c r="O232" s="84"/>
      <c r="P232" s="207">
        <f>O232*H232</f>
        <v>0</v>
      </c>
      <c r="Q232" s="207">
        <v>0.10940999999999999</v>
      </c>
      <c r="R232" s="207">
        <f>Q232*H232</f>
        <v>0.10940999999999999</v>
      </c>
      <c r="S232" s="207">
        <v>0</v>
      </c>
      <c r="T232" s="208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09" t="s">
        <v>119</v>
      </c>
      <c r="AT232" s="209" t="s">
        <v>121</v>
      </c>
      <c r="AU232" s="209" t="s">
        <v>80</v>
      </c>
      <c r="AY232" s="17" t="s">
        <v>120</v>
      </c>
      <c r="BE232" s="210">
        <f>IF(N232="základní",J232,0)</f>
        <v>0</v>
      </c>
      <c r="BF232" s="210">
        <f>IF(N232="snížená",J232,0)</f>
        <v>0</v>
      </c>
      <c r="BG232" s="210">
        <f>IF(N232="zákl. přenesená",J232,0)</f>
        <v>0</v>
      </c>
      <c r="BH232" s="210">
        <f>IF(N232="sníž. přenesená",J232,0)</f>
        <v>0</v>
      </c>
      <c r="BI232" s="210">
        <f>IF(N232="nulová",J232,0)</f>
        <v>0</v>
      </c>
      <c r="BJ232" s="17" t="s">
        <v>78</v>
      </c>
      <c r="BK232" s="210">
        <f>ROUND(I232*H232,2)</f>
        <v>0</v>
      </c>
      <c r="BL232" s="17" t="s">
        <v>119</v>
      </c>
      <c r="BM232" s="209" t="s">
        <v>1221</v>
      </c>
    </row>
    <row r="233" s="2" customFormat="1">
      <c r="A233" s="38"/>
      <c r="B233" s="39"/>
      <c r="C233" s="40"/>
      <c r="D233" s="224" t="s">
        <v>192</v>
      </c>
      <c r="E233" s="40"/>
      <c r="F233" s="225" t="s">
        <v>1222</v>
      </c>
      <c r="G233" s="40"/>
      <c r="H233" s="40"/>
      <c r="I233" s="226"/>
      <c r="J233" s="40"/>
      <c r="K233" s="40"/>
      <c r="L233" s="44"/>
      <c r="M233" s="227"/>
      <c r="N233" s="228"/>
      <c r="O233" s="84"/>
      <c r="P233" s="84"/>
      <c r="Q233" s="84"/>
      <c r="R233" s="84"/>
      <c r="S233" s="84"/>
      <c r="T233" s="85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192</v>
      </c>
      <c r="AU233" s="17" t="s">
        <v>80</v>
      </c>
    </row>
    <row r="234" s="13" customFormat="1">
      <c r="A234" s="13"/>
      <c r="B234" s="229"/>
      <c r="C234" s="230"/>
      <c r="D234" s="231" t="s">
        <v>194</v>
      </c>
      <c r="E234" s="232" t="s">
        <v>19</v>
      </c>
      <c r="F234" s="233" t="s">
        <v>78</v>
      </c>
      <c r="G234" s="230"/>
      <c r="H234" s="234">
        <v>1</v>
      </c>
      <c r="I234" s="235"/>
      <c r="J234" s="230"/>
      <c r="K234" s="230"/>
      <c r="L234" s="236"/>
      <c r="M234" s="237"/>
      <c r="N234" s="238"/>
      <c r="O234" s="238"/>
      <c r="P234" s="238"/>
      <c r="Q234" s="238"/>
      <c r="R234" s="238"/>
      <c r="S234" s="238"/>
      <c r="T234" s="239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0" t="s">
        <v>194</v>
      </c>
      <c r="AU234" s="240" t="s">
        <v>80</v>
      </c>
      <c r="AV234" s="13" t="s">
        <v>80</v>
      </c>
      <c r="AW234" s="13" t="s">
        <v>32</v>
      </c>
      <c r="AX234" s="13" t="s">
        <v>78</v>
      </c>
      <c r="AY234" s="240" t="s">
        <v>120</v>
      </c>
    </row>
    <row r="235" s="2" customFormat="1" ht="16.5" customHeight="1">
      <c r="A235" s="38"/>
      <c r="B235" s="39"/>
      <c r="C235" s="252" t="s">
        <v>379</v>
      </c>
      <c r="D235" s="252" t="s">
        <v>330</v>
      </c>
      <c r="E235" s="253" t="s">
        <v>1223</v>
      </c>
      <c r="F235" s="254" t="s">
        <v>1224</v>
      </c>
      <c r="G235" s="255" t="s">
        <v>190</v>
      </c>
      <c r="H235" s="256">
        <v>2</v>
      </c>
      <c r="I235" s="257"/>
      <c r="J235" s="258">
        <f>ROUND(I235*H235,2)</f>
        <v>0</v>
      </c>
      <c r="K235" s="259"/>
      <c r="L235" s="260"/>
      <c r="M235" s="261" t="s">
        <v>19</v>
      </c>
      <c r="N235" s="262" t="s">
        <v>41</v>
      </c>
      <c r="O235" s="84"/>
      <c r="P235" s="207">
        <f>O235*H235</f>
        <v>0</v>
      </c>
      <c r="Q235" s="207">
        <v>0.0020999999999999999</v>
      </c>
      <c r="R235" s="207">
        <f>Q235*H235</f>
        <v>0.0041999999999999997</v>
      </c>
      <c r="S235" s="207">
        <v>0</v>
      </c>
      <c r="T235" s="208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09" t="s">
        <v>149</v>
      </c>
      <c r="AT235" s="209" t="s">
        <v>330</v>
      </c>
      <c r="AU235" s="209" t="s">
        <v>80</v>
      </c>
      <c r="AY235" s="17" t="s">
        <v>120</v>
      </c>
      <c r="BE235" s="210">
        <f>IF(N235="základní",J235,0)</f>
        <v>0</v>
      </c>
      <c r="BF235" s="210">
        <f>IF(N235="snížená",J235,0)</f>
        <v>0</v>
      </c>
      <c r="BG235" s="210">
        <f>IF(N235="zákl. přenesená",J235,0)</f>
        <v>0</v>
      </c>
      <c r="BH235" s="210">
        <f>IF(N235="sníž. přenesená",J235,0)</f>
        <v>0</v>
      </c>
      <c r="BI235" s="210">
        <f>IF(N235="nulová",J235,0)</f>
        <v>0</v>
      </c>
      <c r="BJ235" s="17" t="s">
        <v>78</v>
      </c>
      <c r="BK235" s="210">
        <f>ROUND(I235*H235,2)</f>
        <v>0</v>
      </c>
      <c r="BL235" s="17" t="s">
        <v>119</v>
      </c>
      <c r="BM235" s="209" t="s">
        <v>1225</v>
      </c>
    </row>
    <row r="236" s="2" customFormat="1">
      <c r="A236" s="38"/>
      <c r="B236" s="39"/>
      <c r="C236" s="40"/>
      <c r="D236" s="224" t="s">
        <v>192</v>
      </c>
      <c r="E236" s="40"/>
      <c r="F236" s="225" t="s">
        <v>1226</v>
      </c>
      <c r="G236" s="40"/>
      <c r="H236" s="40"/>
      <c r="I236" s="226"/>
      <c r="J236" s="40"/>
      <c r="K236" s="40"/>
      <c r="L236" s="44"/>
      <c r="M236" s="227"/>
      <c r="N236" s="228"/>
      <c r="O236" s="84"/>
      <c r="P236" s="84"/>
      <c r="Q236" s="84"/>
      <c r="R236" s="84"/>
      <c r="S236" s="84"/>
      <c r="T236" s="85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192</v>
      </c>
      <c r="AU236" s="17" t="s">
        <v>80</v>
      </c>
    </row>
    <row r="237" s="13" customFormat="1">
      <c r="A237" s="13"/>
      <c r="B237" s="229"/>
      <c r="C237" s="230"/>
      <c r="D237" s="231" t="s">
        <v>194</v>
      </c>
      <c r="E237" s="232" t="s">
        <v>19</v>
      </c>
      <c r="F237" s="233" t="s">
        <v>1227</v>
      </c>
      <c r="G237" s="230"/>
      <c r="H237" s="234">
        <v>2</v>
      </c>
      <c r="I237" s="235"/>
      <c r="J237" s="230"/>
      <c r="K237" s="230"/>
      <c r="L237" s="236"/>
      <c r="M237" s="237"/>
      <c r="N237" s="238"/>
      <c r="O237" s="238"/>
      <c r="P237" s="238"/>
      <c r="Q237" s="238"/>
      <c r="R237" s="238"/>
      <c r="S237" s="238"/>
      <c r="T237" s="239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0" t="s">
        <v>194</v>
      </c>
      <c r="AU237" s="240" t="s">
        <v>80</v>
      </c>
      <c r="AV237" s="13" t="s">
        <v>80</v>
      </c>
      <c r="AW237" s="13" t="s">
        <v>32</v>
      </c>
      <c r="AX237" s="13" t="s">
        <v>78</v>
      </c>
      <c r="AY237" s="240" t="s">
        <v>120</v>
      </c>
    </row>
    <row r="238" s="2" customFormat="1" ht="16.5" customHeight="1">
      <c r="A238" s="38"/>
      <c r="B238" s="39"/>
      <c r="C238" s="252" t="s">
        <v>526</v>
      </c>
      <c r="D238" s="252" t="s">
        <v>330</v>
      </c>
      <c r="E238" s="253" t="s">
        <v>1228</v>
      </c>
      <c r="F238" s="254" t="s">
        <v>1229</v>
      </c>
      <c r="G238" s="255" t="s">
        <v>190</v>
      </c>
      <c r="H238" s="256">
        <v>1</v>
      </c>
      <c r="I238" s="257"/>
      <c r="J238" s="258">
        <f>ROUND(I238*H238,2)</f>
        <v>0</v>
      </c>
      <c r="K238" s="259"/>
      <c r="L238" s="260"/>
      <c r="M238" s="261" t="s">
        <v>19</v>
      </c>
      <c r="N238" s="262" t="s">
        <v>41</v>
      </c>
      <c r="O238" s="84"/>
      <c r="P238" s="207">
        <f>O238*H238</f>
        <v>0</v>
      </c>
      <c r="Q238" s="207">
        <v>0.0061000000000000004</v>
      </c>
      <c r="R238" s="207">
        <f>Q238*H238</f>
        <v>0.0061000000000000004</v>
      </c>
      <c r="S238" s="207">
        <v>0</v>
      </c>
      <c r="T238" s="208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09" t="s">
        <v>149</v>
      </c>
      <c r="AT238" s="209" t="s">
        <v>330</v>
      </c>
      <c r="AU238" s="209" t="s">
        <v>80</v>
      </c>
      <c r="AY238" s="17" t="s">
        <v>120</v>
      </c>
      <c r="BE238" s="210">
        <f>IF(N238="základní",J238,0)</f>
        <v>0</v>
      </c>
      <c r="BF238" s="210">
        <f>IF(N238="snížená",J238,0)</f>
        <v>0</v>
      </c>
      <c r="BG238" s="210">
        <f>IF(N238="zákl. přenesená",J238,0)</f>
        <v>0</v>
      </c>
      <c r="BH238" s="210">
        <f>IF(N238="sníž. přenesená",J238,0)</f>
        <v>0</v>
      </c>
      <c r="BI238" s="210">
        <f>IF(N238="nulová",J238,0)</f>
        <v>0</v>
      </c>
      <c r="BJ238" s="17" t="s">
        <v>78</v>
      </c>
      <c r="BK238" s="210">
        <f>ROUND(I238*H238,2)</f>
        <v>0</v>
      </c>
      <c r="BL238" s="17" t="s">
        <v>119</v>
      </c>
      <c r="BM238" s="209" t="s">
        <v>1230</v>
      </c>
    </row>
    <row r="239" s="2" customFormat="1">
      <c r="A239" s="38"/>
      <c r="B239" s="39"/>
      <c r="C239" s="40"/>
      <c r="D239" s="224" t="s">
        <v>192</v>
      </c>
      <c r="E239" s="40"/>
      <c r="F239" s="225" t="s">
        <v>1231</v>
      </c>
      <c r="G239" s="40"/>
      <c r="H239" s="40"/>
      <c r="I239" s="226"/>
      <c r="J239" s="40"/>
      <c r="K239" s="40"/>
      <c r="L239" s="44"/>
      <c r="M239" s="227"/>
      <c r="N239" s="228"/>
      <c r="O239" s="84"/>
      <c r="P239" s="84"/>
      <c r="Q239" s="84"/>
      <c r="R239" s="84"/>
      <c r="S239" s="84"/>
      <c r="T239" s="85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192</v>
      </c>
      <c r="AU239" s="17" t="s">
        <v>80</v>
      </c>
    </row>
    <row r="240" s="13" customFormat="1">
      <c r="A240" s="13"/>
      <c r="B240" s="229"/>
      <c r="C240" s="230"/>
      <c r="D240" s="231" t="s">
        <v>194</v>
      </c>
      <c r="E240" s="232" t="s">
        <v>19</v>
      </c>
      <c r="F240" s="233" t="s">
        <v>78</v>
      </c>
      <c r="G240" s="230"/>
      <c r="H240" s="234">
        <v>1</v>
      </c>
      <c r="I240" s="235"/>
      <c r="J240" s="230"/>
      <c r="K240" s="230"/>
      <c r="L240" s="236"/>
      <c r="M240" s="237"/>
      <c r="N240" s="238"/>
      <c r="O240" s="238"/>
      <c r="P240" s="238"/>
      <c r="Q240" s="238"/>
      <c r="R240" s="238"/>
      <c r="S240" s="238"/>
      <c r="T240" s="239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0" t="s">
        <v>194</v>
      </c>
      <c r="AU240" s="240" t="s">
        <v>80</v>
      </c>
      <c r="AV240" s="13" t="s">
        <v>80</v>
      </c>
      <c r="AW240" s="13" t="s">
        <v>32</v>
      </c>
      <c r="AX240" s="13" t="s">
        <v>78</v>
      </c>
      <c r="AY240" s="240" t="s">
        <v>120</v>
      </c>
    </row>
    <row r="241" s="2" customFormat="1" ht="24.15" customHeight="1">
      <c r="A241" s="38"/>
      <c r="B241" s="39"/>
      <c r="C241" s="197" t="s">
        <v>533</v>
      </c>
      <c r="D241" s="197" t="s">
        <v>121</v>
      </c>
      <c r="E241" s="198" t="s">
        <v>1232</v>
      </c>
      <c r="F241" s="199" t="s">
        <v>1233</v>
      </c>
      <c r="G241" s="200" t="s">
        <v>190</v>
      </c>
      <c r="H241" s="201">
        <v>1</v>
      </c>
      <c r="I241" s="202"/>
      <c r="J241" s="203">
        <f>ROUND(I241*H241,2)</f>
        <v>0</v>
      </c>
      <c r="K241" s="204"/>
      <c r="L241" s="44"/>
      <c r="M241" s="205" t="s">
        <v>19</v>
      </c>
      <c r="N241" s="206" t="s">
        <v>41</v>
      </c>
      <c r="O241" s="84"/>
      <c r="P241" s="207">
        <f>O241*H241</f>
        <v>0</v>
      </c>
      <c r="Q241" s="207">
        <v>15.30899</v>
      </c>
      <c r="R241" s="207">
        <f>Q241*H241</f>
        <v>15.30899</v>
      </c>
      <c r="S241" s="207">
        <v>0</v>
      </c>
      <c r="T241" s="208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09" t="s">
        <v>119</v>
      </c>
      <c r="AT241" s="209" t="s">
        <v>121</v>
      </c>
      <c r="AU241" s="209" t="s">
        <v>80</v>
      </c>
      <c r="AY241" s="17" t="s">
        <v>120</v>
      </c>
      <c r="BE241" s="210">
        <f>IF(N241="základní",J241,0)</f>
        <v>0</v>
      </c>
      <c r="BF241" s="210">
        <f>IF(N241="snížená",J241,0)</f>
        <v>0</v>
      </c>
      <c r="BG241" s="210">
        <f>IF(N241="zákl. přenesená",J241,0)</f>
        <v>0</v>
      </c>
      <c r="BH241" s="210">
        <f>IF(N241="sníž. přenesená",J241,0)</f>
        <v>0</v>
      </c>
      <c r="BI241" s="210">
        <f>IF(N241="nulová",J241,0)</f>
        <v>0</v>
      </c>
      <c r="BJ241" s="17" t="s">
        <v>78</v>
      </c>
      <c r="BK241" s="210">
        <f>ROUND(I241*H241,2)</f>
        <v>0</v>
      </c>
      <c r="BL241" s="17" t="s">
        <v>119</v>
      </c>
      <c r="BM241" s="209" t="s">
        <v>1234</v>
      </c>
    </row>
    <row r="242" s="2" customFormat="1">
      <c r="A242" s="38"/>
      <c r="B242" s="39"/>
      <c r="C242" s="40"/>
      <c r="D242" s="224" t="s">
        <v>192</v>
      </c>
      <c r="E242" s="40"/>
      <c r="F242" s="225" t="s">
        <v>1235</v>
      </c>
      <c r="G242" s="40"/>
      <c r="H242" s="40"/>
      <c r="I242" s="226"/>
      <c r="J242" s="40"/>
      <c r="K242" s="40"/>
      <c r="L242" s="44"/>
      <c r="M242" s="227"/>
      <c r="N242" s="228"/>
      <c r="O242" s="84"/>
      <c r="P242" s="84"/>
      <c r="Q242" s="84"/>
      <c r="R242" s="84"/>
      <c r="S242" s="84"/>
      <c r="T242" s="85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192</v>
      </c>
      <c r="AU242" s="17" t="s">
        <v>80</v>
      </c>
    </row>
    <row r="243" s="13" customFormat="1">
      <c r="A243" s="13"/>
      <c r="B243" s="229"/>
      <c r="C243" s="230"/>
      <c r="D243" s="231" t="s">
        <v>194</v>
      </c>
      <c r="E243" s="232" t="s">
        <v>19</v>
      </c>
      <c r="F243" s="233" t="s">
        <v>1236</v>
      </c>
      <c r="G243" s="230"/>
      <c r="H243" s="234">
        <v>1</v>
      </c>
      <c r="I243" s="235"/>
      <c r="J243" s="230"/>
      <c r="K243" s="230"/>
      <c r="L243" s="236"/>
      <c r="M243" s="237"/>
      <c r="N243" s="238"/>
      <c r="O243" s="238"/>
      <c r="P243" s="238"/>
      <c r="Q243" s="238"/>
      <c r="R243" s="238"/>
      <c r="S243" s="238"/>
      <c r="T243" s="239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0" t="s">
        <v>194</v>
      </c>
      <c r="AU243" s="240" t="s">
        <v>80</v>
      </c>
      <c r="AV243" s="13" t="s">
        <v>80</v>
      </c>
      <c r="AW243" s="13" t="s">
        <v>32</v>
      </c>
      <c r="AX243" s="13" t="s">
        <v>78</v>
      </c>
      <c r="AY243" s="240" t="s">
        <v>120</v>
      </c>
    </row>
    <row r="244" s="2" customFormat="1" ht="16.5" customHeight="1">
      <c r="A244" s="38"/>
      <c r="B244" s="39"/>
      <c r="C244" s="197" t="s">
        <v>540</v>
      </c>
      <c r="D244" s="197" t="s">
        <v>121</v>
      </c>
      <c r="E244" s="198" t="s">
        <v>1237</v>
      </c>
      <c r="F244" s="199" t="s">
        <v>1238</v>
      </c>
      <c r="G244" s="200" t="s">
        <v>529</v>
      </c>
      <c r="H244" s="201">
        <v>18</v>
      </c>
      <c r="I244" s="202"/>
      <c r="J244" s="203">
        <f>ROUND(I244*H244,2)</f>
        <v>0</v>
      </c>
      <c r="K244" s="204"/>
      <c r="L244" s="44"/>
      <c r="M244" s="205" t="s">
        <v>19</v>
      </c>
      <c r="N244" s="206" t="s">
        <v>41</v>
      </c>
      <c r="O244" s="84"/>
      <c r="P244" s="207">
        <f>O244*H244</f>
        <v>0</v>
      </c>
      <c r="Q244" s="207">
        <v>0</v>
      </c>
      <c r="R244" s="207">
        <f>Q244*H244</f>
        <v>0</v>
      </c>
      <c r="S244" s="207">
        <v>0</v>
      </c>
      <c r="T244" s="208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09" t="s">
        <v>119</v>
      </c>
      <c r="AT244" s="209" t="s">
        <v>121</v>
      </c>
      <c r="AU244" s="209" t="s">
        <v>80</v>
      </c>
      <c r="AY244" s="17" t="s">
        <v>120</v>
      </c>
      <c r="BE244" s="210">
        <f>IF(N244="základní",J244,0)</f>
        <v>0</v>
      </c>
      <c r="BF244" s="210">
        <f>IF(N244="snížená",J244,0)</f>
        <v>0</v>
      </c>
      <c r="BG244" s="210">
        <f>IF(N244="zákl. přenesená",J244,0)</f>
        <v>0</v>
      </c>
      <c r="BH244" s="210">
        <f>IF(N244="sníž. přenesená",J244,0)</f>
        <v>0</v>
      </c>
      <c r="BI244" s="210">
        <f>IF(N244="nulová",J244,0)</f>
        <v>0</v>
      </c>
      <c r="BJ244" s="17" t="s">
        <v>78</v>
      </c>
      <c r="BK244" s="210">
        <f>ROUND(I244*H244,2)</f>
        <v>0</v>
      </c>
      <c r="BL244" s="17" t="s">
        <v>119</v>
      </c>
      <c r="BM244" s="209" t="s">
        <v>1239</v>
      </c>
    </row>
    <row r="245" s="2" customFormat="1">
      <c r="A245" s="38"/>
      <c r="B245" s="39"/>
      <c r="C245" s="40"/>
      <c r="D245" s="224" t="s">
        <v>192</v>
      </c>
      <c r="E245" s="40"/>
      <c r="F245" s="225" t="s">
        <v>1240</v>
      </c>
      <c r="G245" s="40"/>
      <c r="H245" s="40"/>
      <c r="I245" s="226"/>
      <c r="J245" s="40"/>
      <c r="K245" s="40"/>
      <c r="L245" s="44"/>
      <c r="M245" s="227"/>
      <c r="N245" s="228"/>
      <c r="O245" s="84"/>
      <c r="P245" s="84"/>
      <c r="Q245" s="84"/>
      <c r="R245" s="84"/>
      <c r="S245" s="84"/>
      <c r="T245" s="85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192</v>
      </c>
      <c r="AU245" s="17" t="s">
        <v>80</v>
      </c>
    </row>
    <row r="246" s="13" customFormat="1">
      <c r="A246" s="13"/>
      <c r="B246" s="229"/>
      <c r="C246" s="230"/>
      <c r="D246" s="231" t="s">
        <v>194</v>
      </c>
      <c r="E246" s="232" t="s">
        <v>19</v>
      </c>
      <c r="F246" s="233" t="s">
        <v>1192</v>
      </c>
      <c r="G246" s="230"/>
      <c r="H246" s="234">
        <v>18</v>
      </c>
      <c r="I246" s="235"/>
      <c r="J246" s="230"/>
      <c r="K246" s="230"/>
      <c r="L246" s="236"/>
      <c r="M246" s="237"/>
      <c r="N246" s="238"/>
      <c r="O246" s="238"/>
      <c r="P246" s="238"/>
      <c r="Q246" s="238"/>
      <c r="R246" s="238"/>
      <c r="S246" s="238"/>
      <c r="T246" s="239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0" t="s">
        <v>194</v>
      </c>
      <c r="AU246" s="240" t="s">
        <v>80</v>
      </c>
      <c r="AV246" s="13" t="s">
        <v>80</v>
      </c>
      <c r="AW246" s="13" t="s">
        <v>32</v>
      </c>
      <c r="AX246" s="13" t="s">
        <v>78</v>
      </c>
      <c r="AY246" s="240" t="s">
        <v>120</v>
      </c>
    </row>
    <row r="247" s="2" customFormat="1" ht="16.5" customHeight="1">
      <c r="A247" s="38"/>
      <c r="B247" s="39"/>
      <c r="C247" s="197" t="s">
        <v>546</v>
      </c>
      <c r="D247" s="197" t="s">
        <v>121</v>
      </c>
      <c r="E247" s="198" t="s">
        <v>1241</v>
      </c>
      <c r="F247" s="199" t="s">
        <v>1242</v>
      </c>
      <c r="G247" s="200" t="s">
        <v>172</v>
      </c>
      <c r="H247" s="201">
        <v>2</v>
      </c>
      <c r="I247" s="202"/>
      <c r="J247" s="203">
        <f>ROUND(I247*H247,2)</f>
        <v>0</v>
      </c>
      <c r="K247" s="204"/>
      <c r="L247" s="44"/>
      <c r="M247" s="205" t="s">
        <v>19</v>
      </c>
      <c r="N247" s="206" t="s">
        <v>41</v>
      </c>
      <c r="O247" s="84"/>
      <c r="P247" s="207">
        <f>O247*H247</f>
        <v>0</v>
      </c>
      <c r="Q247" s="207">
        <v>0</v>
      </c>
      <c r="R247" s="207">
        <f>Q247*H247</f>
        <v>0</v>
      </c>
      <c r="S247" s="207">
        <v>0</v>
      </c>
      <c r="T247" s="208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09" t="s">
        <v>119</v>
      </c>
      <c r="AT247" s="209" t="s">
        <v>121</v>
      </c>
      <c r="AU247" s="209" t="s">
        <v>80</v>
      </c>
      <c r="AY247" s="17" t="s">
        <v>120</v>
      </c>
      <c r="BE247" s="210">
        <f>IF(N247="základní",J247,0)</f>
        <v>0</v>
      </c>
      <c r="BF247" s="210">
        <f>IF(N247="snížená",J247,0)</f>
        <v>0</v>
      </c>
      <c r="BG247" s="210">
        <f>IF(N247="zákl. přenesená",J247,0)</f>
        <v>0</v>
      </c>
      <c r="BH247" s="210">
        <f>IF(N247="sníž. přenesená",J247,0)</f>
        <v>0</v>
      </c>
      <c r="BI247" s="210">
        <f>IF(N247="nulová",J247,0)</f>
        <v>0</v>
      </c>
      <c r="BJ247" s="17" t="s">
        <v>78</v>
      </c>
      <c r="BK247" s="210">
        <f>ROUND(I247*H247,2)</f>
        <v>0</v>
      </c>
      <c r="BL247" s="17" t="s">
        <v>119</v>
      </c>
      <c r="BM247" s="209" t="s">
        <v>1243</v>
      </c>
    </row>
    <row r="248" s="13" customFormat="1">
      <c r="A248" s="13"/>
      <c r="B248" s="229"/>
      <c r="C248" s="230"/>
      <c r="D248" s="231" t="s">
        <v>194</v>
      </c>
      <c r="E248" s="232" t="s">
        <v>19</v>
      </c>
      <c r="F248" s="233" t="s">
        <v>80</v>
      </c>
      <c r="G248" s="230"/>
      <c r="H248" s="234">
        <v>2</v>
      </c>
      <c r="I248" s="235"/>
      <c r="J248" s="230"/>
      <c r="K248" s="230"/>
      <c r="L248" s="236"/>
      <c r="M248" s="237"/>
      <c r="N248" s="238"/>
      <c r="O248" s="238"/>
      <c r="P248" s="238"/>
      <c r="Q248" s="238"/>
      <c r="R248" s="238"/>
      <c r="S248" s="238"/>
      <c r="T248" s="239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0" t="s">
        <v>194</v>
      </c>
      <c r="AU248" s="240" t="s">
        <v>80</v>
      </c>
      <c r="AV248" s="13" t="s">
        <v>80</v>
      </c>
      <c r="AW248" s="13" t="s">
        <v>32</v>
      </c>
      <c r="AX248" s="13" t="s">
        <v>78</v>
      </c>
      <c r="AY248" s="240" t="s">
        <v>120</v>
      </c>
    </row>
    <row r="249" s="11" customFormat="1" ht="22.8" customHeight="1">
      <c r="A249" s="11"/>
      <c r="B249" s="183"/>
      <c r="C249" s="184"/>
      <c r="D249" s="185" t="s">
        <v>69</v>
      </c>
      <c r="E249" s="222" t="s">
        <v>365</v>
      </c>
      <c r="F249" s="222" t="s">
        <v>366</v>
      </c>
      <c r="G249" s="184"/>
      <c r="H249" s="184"/>
      <c r="I249" s="187"/>
      <c r="J249" s="223">
        <f>BK249</f>
        <v>0</v>
      </c>
      <c r="K249" s="184"/>
      <c r="L249" s="189"/>
      <c r="M249" s="190"/>
      <c r="N249" s="191"/>
      <c r="O249" s="191"/>
      <c r="P249" s="192">
        <f>SUM(P250:P251)</f>
        <v>0</v>
      </c>
      <c r="Q249" s="191"/>
      <c r="R249" s="192">
        <f>SUM(R250:R251)</f>
        <v>0</v>
      </c>
      <c r="S249" s="191"/>
      <c r="T249" s="193">
        <f>SUM(T250:T251)</f>
        <v>0</v>
      </c>
      <c r="U249" s="11"/>
      <c r="V249" s="11"/>
      <c r="W249" s="11"/>
      <c r="X249" s="11"/>
      <c r="Y249" s="11"/>
      <c r="Z249" s="11"/>
      <c r="AA249" s="11"/>
      <c r="AB249" s="11"/>
      <c r="AC249" s="11"/>
      <c r="AD249" s="11"/>
      <c r="AE249" s="11"/>
      <c r="AR249" s="194" t="s">
        <v>78</v>
      </c>
      <c r="AT249" s="195" t="s">
        <v>69</v>
      </c>
      <c r="AU249" s="195" t="s">
        <v>78</v>
      </c>
      <c r="AY249" s="194" t="s">
        <v>120</v>
      </c>
      <c r="BK249" s="196">
        <f>SUM(BK250:BK251)</f>
        <v>0</v>
      </c>
    </row>
    <row r="250" s="2" customFormat="1" ht="24.15" customHeight="1">
      <c r="A250" s="38"/>
      <c r="B250" s="39"/>
      <c r="C250" s="197" t="s">
        <v>554</v>
      </c>
      <c r="D250" s="197" t="s">
        <v>121</v>
      </c>
      <c r="E250" s="198" t="s">
        <v>1244</v>
      </c>
      <c r="F250" s="199" t="s">
        <v>1245</v>
      </c>
      <c r="G250" s="200" t="s">
        <v>314</v>
      </c>
      <c r="H250" s="201">
        <v>127.319</v>
      </c>
      <c r="I250" s="202"/>
      <c r="J250" s="203">
        <f>ROUND(I250*H250,2)</f>
        <v>0</v>
      </c>
      <c r="K250" s="204"/>
      <c r="L250" s="44"/>
      <c r="M250" s="205" t="s">
        <v>19</v>
      </c>
      <c r="N250" s="206" t="s">
        <v>41</v>
      </c>
      <c r="O250" s="84"/>
      <c r="P250" s="207">
        <f>O250*H250</f>
        <v>0</v>
      </c>
      <c r="Q250" s="207">
        <v>0</v>
      </c>
      <c r="R250" s="207">
        <f>Q250*H250</f>
        <v>0</v>
      </c>
      <c r="S250" s="207">
        <v>0</v>
      </c>
      <c r="T250" s="208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09" t="s">
        <v>119</v>
      </c>
      <c r="AT250" s="209" t="s">
        <v>121</v>
      </c>
      <c r="AU250" s="209" t="s">
        <v>80</v>
      </c>
      <c r="AY250" s="17" t="s">
        <v>120</v>
      </c>
      <c r="BE250" s="210">
        <f>IF(N250="základní",J250,0)</f>
        <v>0</v>
      </c>
      <c r="BF250" s="210">
        <f>IF(N250="snížená",J250,0)</f>
        <v>0</v>
      </c>
      <c r="BG250" s="210">
        <f>IF(N250="zákl. přenesená",J250,0)</f>
        <v>0</v>
      </c>
      <c r="BH250" s="210">
        <f>IF(N250="sníž. přenesená",J250,0)</f>
        <v>0</v>
      </c>
      <c r="BI250" s="210">
        <f>IF(N250="nulová",J250,0)</f>
        <v>0</v>
      </c>
      <c r="BJ250" s="17" t="s">
        <v>78</v>
      </c>
      <c r="BK250" s="210">
        <f>ROUND(I250*H250,2)</f>
        <v>0</v>
      </c>
      <c r="BL250" s="17" t="s">
        <v>119</v>
      </c>
      <c r="BM250" s="209" t="s">
        <v>1246</v>
      </c>
    </row>
    <row r="251" s="2" customFormat="1">
      <c r="A251" s="38"/>
      <c r="B251" s="39"/>
      <c r="C251" s="40"/>
      <c r="D251" s="224" t="s">
        <v>192</v>
      </c>
      <c r="E251" s="40"/>
      <c r="F251" s="225" t="s">
        <v>1247</v>
      </c>
      <c r="G251" s="40"/>
      <c r="H251" s="40"/>
      <c r="I251" s="226"/>
      <c r="J251" s="40"/>
      <c r="K251" s="40"/>
      <c r="L251" s="44"/>
      <c r="M251" s="263"/>
      <c r="N251" s="264"/>
      <c r="O251" s="213"/>
      <c r="P251" s="213"/>
      <c r="Q251" s="213"/>
      <c r="R251" s="213"/>
      <c r="S251" s="213"/>
      <c r="T251" s="265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192</v>
      </c>
      <c r="AU251" s="17" t="s">
        <v>80</v>
      </c>
    </row>
    <row r="252" s="2" customFormat="1" ht="6.96" customHeight="1">
      <c r="A252" s="38"/>
      <c r="B252" s="59"/>
      <c r="C252" s="60"/>
      <c r="D252" s="60"/>
      <c r="E252" s="60"/>
      <c r="F252" s="60"/>
      <c r="G252" s="60"/>
      <c r="H252" s="60"/>
      <c r="I252" s="60"/>
      <c r="J252" s="60"/>
      <c r="K252" s="60"/>
      <c r="L252" s="44"/>
      <c r="M252" s="38"/>
      <c r="O252" s="38"/>
      <c r="P252" s="38"/>
      <c r="Q252" s="38"/>
      <c r="R252" s="38"/>
      <c r="S252" s="38"/>
      <c r="T252" s="38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</row>
  </sheetData>
  <sheetProtection sheet="1" autoFilter="0" formatColumns="0" formatRows="0" objects="1" scenarios="1" spinCount="100000" saltValue="h1iFikfNUoI+SlePr/akFW2/DhlCjTdZS4N4tIchgvXfl6xHs2oSbuG03O+K9yGs1ThxjqTVSzLRDr9bMrnoUQ==" hashValue="NxH8+Uditd7aBJQL9wVpjcAoXNXJFo5NkAYVmjq4Vf44wHxkgDfCD1X+9YYnA9Tf5cjJYYXLAytAFRcWC7OY+w==" algorithmName="SHA-512" password="CC35"/>
  <autoFilter ref="C87:K251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2" r:id="rId1" display="https://podminky.urs.cz/item/CS_URS_2021_02/122252204"/>
    <hyperlink ref="F95" r:id="rId2" display="https://podminky.urs.cz/item/CS_URS_2021_02/162751117"/>
    <hyperlink ref="F98" r:id="rId3" display="https://podminky.urs.cz/item/CS_URS_2021_02/162751119"/>
    <hyperlink ref="F101" r:id="rId4" display="https://podminky.urs.cz/item/CS_URS_2021_02/171152101"/>
    <hyperlink ref="F105" r:id="rId5" display="https://podminky.urs.cz/item/CS_URS_2021_02/171201201"/>
    <hyperlink ref="F108" r:id="rId6" display="https://podminky.urs.cz/item/CS_URS_2021_02/171201231"/>
    <hyperlink ref="F111" r:id="rId7" display="https://podminky.urs.cz/item/CS_URS_2021_02/181102302"/>
    <hyperlink ref="F114" r:id="rId8" display="https://podminky.urs.cz/item/CS_URS_2021_02/181252305"/>
    <hyperlink ref="F117" r:id="rId9" display="https://podminky.urs.cz/item/CS_URS_2021_02/181411121"/>
    <hyperlink ref="F120" r:id="rId10" display="https://podminky.urs.cz/item/CS_URS_2021_02/00572472"/>
    <hyperlink ref="F123" r:id="rId11" display="https://podminky.urs.cz/item/CS_URS_2021_02/181411123"/>
    <hyperlink ref="F126" r:id="rId12" display="https://podminky.urs.cz/item/CS_URS_2021_02/00572474"/>
    <hyperlink ref="F129" r:id="rId13" display="https://podminky.urs.cz/item/CS_URS_2021_02/182251101"/>
    <hyperlink ref="F132" r:id="rId14" display="https://podminky.urs.cz/item/CS_URS_2021_02/182351023"/>
    <hyperlink ref="F135" r:id="rId15" display="https://podminky.urs.cz/item/CS_URS_2021_02/183403112"/>
    <hyperlink ref="F138" r:id="rId16" display="https://podminky.urs.cz/item/CS_URS_2021_02/183403151"/>
    <hyperlink ref="F141" r:id="rId17" display="https://podminky.urs.cz/item/CS_URS_2021_02/183403152"/>
    <hyperlink ref="F144" r:id="rId18" display="https://podminky.urs.cz/item/CS_URS_2021_02/184802111"/>
    <hyperlink ref="F147" r:id="rId19" display="https://podminky.urs.cz/item/CS_URS_2021_02/185803211"/>
    <hyperlink ref="F150" r:id="rId20" display="https://podminky.urs.cz/item/CS_URS_2021_02/185804312"/>
    <hyperlink ref="F154" r:id="rId21" display="https://podminky.urs.cz/item/CS_URS_2021_02/212752101"/>
    <hyperlink ref="F158" r:id="rId22" display="https://podminky.urs.cz/item/CS_URS_2021_02/321311115"/>
    <hyperlink ref="F161" r:id="rId23" display="https://podminky.urs.cz/item/CS_URS_2021_02/321368211"/>
    <hyperlink ref="F166" r:id="rId24" display="https://podminky.urs.cz/item/CS_URS_2021_02/451311541"/>
    <hyperlink ref="F169" r:id="rId25" display="https://podminky.urs.cz/item/CS_URS_2021_02/465513127"/>
    <hyperlink ref="F173" r:id="rId26" display="https://podminky.urs.cz/item/CS_URS_2021_02/58530170"/>
    <hyperlink ref="F176" r:id="rId27" display="https://podminky.urs.cz/item/CS_URS_2021_02/561071121"/>
    <hyperlink ref="F179" r:id="rId28" display="https://podminky.urs.cz/item/CS_URS_2021_02/564851111"/>
    <hyperlink ref="F184" r:id="rId29" display="https://podminky.urs.cz/item/CS_URS_2021_02/565155121"/>
    <hyperlink ref="F189" r:id="rId30" display="https://podminky.urs.cz/item/CS_URS_2021_02/569851111"/>
    <hyperlink ref="F192" r:id="rId31" display="https://podminky.urs.cz/item/CS_URS_2021_02/573211107"/>
    <hyperlink ref="F197" r:id="rId32" display="https://podminky.urs.cz/item/CS_URS_2021_02/573211112"/>
    <hyperlink ref="F202" r:id="rId33" display="https://podminky.urs.cz/item/CS_URS_2021_02/577134141"/>
    <hyperlink ref="F207" r:id="rId34" display="https://podminky.urs.cz/item/CS_URS_2021_02/599141111"/>
    <hyperlink ref="F211" r:id="rId35" display="https://podminky.urs.cz/item/CS_URS_2021_02/822442111"/>
    <hyperlink ref="F214" r:id="rId36" display="https://podminky.urs.cz/item/CS_URS_2021_02/59222001"/>
    <hyperlink ref="F217" r:id="rId37" display="https://podminky.urs.cz/item/CS_URS_2021_02/899623171"/>
    <hyperlink ref="F220" r:id="rId38" display="https://podminky.urs.cz/item/CS_URS_2021_02/899643111"/>
    <hyperlink ref="F224" r:id="rId39" display="https://podminky.urs.cz/item/CS_URS_2021_02/914111111"/>
    <hyperlink ref="F227" r:id="rId40" display="https://podminky.urs.cz/item/CS_URS_2021_02/40445615"/>
    <hyperlink ref="F230" r:id="rId41" display="https://podminky.urs.cz/item/CS_URS_2021_02/40445240"/>
    <hyperlink ref="F233" r:id="rId42" display="https://podminky.urs.cz/item/CS_URS_2021_02/914511111"/>
    <hyperlink ref="F236" r:id="rId43" display="https://podminky.urs.cz/item/CS_URS_2021_02/40445158"/>
    <hyperlink ref="F239" r:id="rId44" display="https://podminky.urs.cz/item/CS_URS_2021_02/40445225"/>
    <hyperlink ref="F242" r:id="rId45" display="https://podminky.urs.cz/item/CS_URS_2021_02/919411141"/>
    <hyperlink ref="F245" r:id="rId46" display="https://podminky.urs.cz/item/CS_URS_2021_02/919735111"/>
    <hyperlink ref="F251" r:id="rId47" display="https://podminky.urs.cz/item/CS_URS_2021_02/998225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8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9" customWidth="1"/>
    <col min="2" max="2" width="1.667969" style="269" customWidth="1"/>
    <col min="3" max="4" width="5" style="269" customWidth="1"/>
    <col min="5" max="5" width="11.66016" style="269" customWidth="1"/>
    <col min="6" max="6" width="9.160156" style="269" customWidth="1"/>
    <col min="7" max="7" width="5" style="269" customWidth="1"/>
    <col min="8" max="8" width="77.83203" style="269" customWidth="1"/>
    <col min="9" max="10" width="20" style="269" customWidth="1"/>
    <col min="11" max="11" width="1.667969" style="269" customWidth="1"/>
  </cols>
  <sheetData>
    <row r="1" s="1" customFormat="1" ht="37.5" customHeight="1"/>
    <row r="2" s="1" customFormat="1" ht="7.5" customHeight="1">
      <c r="B2" s="270"/>
      <c r="C2" s="271"/>
      <c r="D2" s="271"/>
      <c r="E2" s="271"/>
      <c r="F2" s="271"/>
      <c r="G2" s="271"/>
      <c r="H2" s="271"/>
      <c r="I2" s="271"/>
      <c r="J2" s="271"/>
      <c r="K2" s="272"/>
    </row>
    <row r="3" s="15" customFormat="1" ht="45" customHeight="1">
      <c r="B3" s="273"/>
      <c r="C3" s="274" t="s">
        <v>1248</v>
      </c>
      <c r="D3" s="274"/>
      <c r="E3" s="274"/>
      <c r="F3" s="274"/>
      <c r="G3" s="274"/>
      <c r="H3" s="274"/>
      <c r="I3" s="274"/>
      <c r="J3" s="274"/>
      <c r="K3" s="275"/>
    </row>
    <row r="4" s="1" customFormat="1" ht="25.5" customHeight="1">
      <c r="B4" s="276"/>
      <c r="C4" s="277" t="s">
        <v>1249</v>
      </c>
      <c r="D4" s="277"/>
      <c r="E4" s="277"/>
      <c r="F4" s="277"/>
      <c r="G4" s="277"/>
      <c r="H4" s="277"/>
      <c r="I4" s="277"/>
      <c r="J4" s="277"/>
      <c r="K4" s="278"/>
    </row>
    <row r="5" s="1" customFormat="1" ht="5.25" customHeight="1">
      <c r="B5" s="276"/>
      <c r="C5" s="279"/>
      <c r="D5" s="279"/>
      <c r="E5" s="279"/>
      <c r="F5" s="279"/>
      <c r="G5" s="279"/>
      <c r="H5" s="279"/>
      <c r="I5" s="279"/>
      <c r="J5" s="279"/>
      <c r="K5" s="278"/>
    </row>
    <row r="6" s="1" customFormat="1" ht="15" customHeight="1">
      <c r="B6" s="276"/>
      <c r="C6" s="280" t="s">
        <v>1250</v>
      </c>
      <c r="D6" s="280"/>
      <c r="E6" s="280"/>
      <c r="F6" s="280"/>
      <c r="G6" s="280"/>
      <c r="H6" s="280"/>
      <c r="I6" s="280"/>
      <c r="J6" s="280"/>
      <c r="K6" s="278"/>
    </row>
    <row r="7" s="1" customFormat="1" ht="15" customHeight="1">
      <c r="B7" s="281"/>
      <c r="C7" s="280" t="s">
        <v>1251</v>
      </c>
      <c r="D7" s="280"/>
      <c r="E7" s="280"/>
      <c r="F7" s="280"/>
      <c r="G7" s="280"/>
      <c r="H7" s="280"/>
      <c r="I7" s="280"/>
      <c r="J7" s="280"/>
      <c r="K7" s="278"/>
    </row>
    <row r="8" s="1" customFormat="1" ht="12.75" customHeight="1">
      <c r="B8" s="281"/>
      <c r="C8" s="280"/>
      <c r="D8" s="280"/>
      <c r="E8" s="280"/>
      <c r="F8" s="280"/>
      <c r="G8" s="280"/>
      <c r="H8" s="280"/>
      <c r="I8" s="280"/>
      <c r="J8" s="280"/>
      <c r="K8" s="278"/>
    </row>
    <row r="9" s="1" customFormat="1" ht="15" customHeight="1">
      <c r="B9" s="281"/>
      <c r="C9" s="280" t="s">
        <v>1252</v>
      </c>
      <c r="D9" s="280"/>
      <c r="E9" s="280"/>
      <c r="F9" s="280"/>
      <c r="G9" s="280"/>
      <c r="H9" s="280"/>
      <c r="I9" s="280"/>
      <c r="J9" s="280"/>
      <c r="K9" s="278"/>
    </row>
    <row r="10" s="1" customFormat="1" ht="15" customHeight="1">
      <c r="B10" s="281"/>
      <c r="C10" s="280"/>
      <c r="D10" s="280" t="s">
        <v>1253</v>
      </c>
      <c r="E10" s="280"/>
      <c r="F10" s="280"/>
      <c r="G10" s="280"/>
      <c r="H10" s="280"/>
      <c r="I10" s="280"/>
      <c r="J10" s="280"/>
      <c r="K10" s="278"/>
    </row>
    <row r="11" s="1" customFormat="1" ht="15" customHeight="1">
      <c r="B11" s="281"/>
      <c r="C11" s="282"/>
      <c r="D11" s="280" t="s">
        <v>1254</v>
      </c>
      <c r="E11" s="280"/>
      <c r="F11" s="280"/>
      <c r="G11" s="280"/>
      <c r="H11" s="280"/>
      <c r="I11" s="280"/>
      <c r="J11" s="280"/>
      <c r="K11" s="278"/>
    </row>
    <row r="12" s="1" customFormat="1" ht="15" customHeight="1">
      <c r="B12" s="281"/>
      <c r="C12" s="282"/>
      <c r="D12" s="280"/>
      <c r="E12" s="280"/>
      <c r="F12" s="280"/>
      <c r="G12" s="280"/>
      <c r="H12" s="280"/>
      <c r="I12" s="280"/>
      <c r="J12" s="280"/>
      <c r="K12" s="278"/>
    </row>
    <row r="13" s="1" customFormat="1" ht="15" customHeight="1">
      <c r="B13" s="281"/>
      <c r="C13" s="282"/>
      <c r="D13" s="283" t="s">
        <v>1255</v>
      </c>
      <c r="E13" s="280"/>
      <c r="F13" s="280"/>
      <c r="G13" s="280"/>
      <c r="H13" s="280"/>
      <c r="I13" s="280"/>
      <c r="J13" s="280"/>
      <c r="K13" s="278"/>
    </row>
    <row r="14" s="1" customFormat="1" ht="12.75" customHeight="1">
      <c r="B14" s="281"/>
      <c r="C14" s="282"/>
      <c r="D14" s="282"/>
      <c r="E14" s="282"/>
      <c r="F14" s="282"/>
      <c r="G14" s="282"/>
      <c r="H14" s="282"/>
      <c r="I14" s="282"/>
      <c r="J14" s="282"/>
      <c r="K14" s="278"/>
    </row>
    <row r="15" s="1" customFormat="1" ht="15" customHeight="1">
      <c r="B15" s="281"/>
      <c r="C15" s="282"/>
      <c r="D15" s="280" t="s">
        <v>1256</v>
      </c>
      <c r="E15" s="280"/>
      <c r="F15" s="280"/>
      <c r="G15" s="280"/>
      <c r="H15" s="280"/>
      <c r="I15" s="280"/>
      <c r="J15" s="280"/>
      <c r="K15" s="278"/>
    </row>
    <row r="16" s="1" customFormat="1" ht="15" customHeight="1">
      <c r="B16" s="281"/>
      <c r="C16" s="282"/>
      <c r="D16" s="280" t="s">
        <v>1257</v>
      </c>
      <c r="E16" s="280"/>
      <c r="F16" s="280"/>
      <c r="G16" s="280"/>
      <c r="H16" s="280"/>
      <c r="I16" s="280"/>
      <c r="J16" s="280"/>
      <c r="K16" s="278"/>
    </row>
    <row r="17" s="1" customFormat="1" ht="15" customHeight="1">
      <c r="B17" s="281"/>
      <c r="C17" s="282"/>
      <c r="D17" s="280" t="s">
        <v>1258</v>
      </c>
      <c r="E17" s="280"/>
      <c r="F17" s="280"/>
      <c r="G17" s="280"/>
      <c r="H17" s="280"/>
      <c r="I17" s="280"/>
      <c r="J17" s="280"/>
      <c r="K17" s="278"/>
    </row>
    <row r="18" s="1" customFormat="1" ht="15" customHeight="1">
      <c r="B18" s="281"/>
      <c r="C18" s="282"/>
      <c r="D18" s="282"/>
      <c r="E18" s="284" t="s">
        <v>77</v>
      </c>
      <c r="F18" s="280" t="s">
        <v>1259</v>
      </c>
      <c r="G18" s="280"/>
      <c r="H18" s="280"/>
      <c r="I18" s="280"/>
      <c r="J18" s="280"/>
      <c r="K18" s="278"/>
    </row>
    <row r="19" s="1" customFormat="1" ht="15" customHeight="1">
      <c r="B19" s="281"/>
      <c r="C19" s="282"/>
      <c r="D19" s="282"/>
      <c r="E19" s="284" t="s">
        <v>1260</v>
      </c>
      <c r="F19" s="280" t="s">
        <v>1261</v>
      </c>
      <c r="G19" s="280"/>
      <c r="H19" s="280"/>
      <c r="I19" s="280"/>
      <c r="J19" s="280"/>
      <c r="K19" s="278"/>
    </row>
    <row r="20" s="1" customFormat="1" ht="15" customHeight="1">
      <c r="B20" s="281"/>
      <c r="C20" s="282"/>
      <c r="D20" s="282"/>
      <c r="E20" s="284" t="s">
        <v>1262</v>
      </c>
      <c r="F20" s="280" t="s">
        <v>1263</v>
      </c>
      <c r="G20" s="280"/>
      <c r="H20" s="280"/>
      <c r="I20" s="280"/>
      <c r="J20" s="280"/>
      <c r="K20" s="278"/>
    </row>
    <row r="21" s="1" customFormat="1" ht="15" customHeight="1">
      <c r="B21" s="281"/>
      <c r="C21" s="282"/>
      <c r="D21" s="282"/>
      <c r="E21" s="284" t="s">
        <v>1264</v>
      </c>
      <c r="F21" s="280" t="s">
        <v>1265</v>
      </c>
      <c r="G21" s="280"/>
      <c r="H21" s="280"/>
      <c r="I21" s="280"/>
      <c r="J21" s="280"/>
      <c r="K21" s="278"/>
    </row>
    <row r="22" s="1" customFormat="1" ht="15" customHeight="1">
      <c r="B22" s="281"/>
      <c r="C22" s="282"/>
      <c r="D22" s="282"/>
      <c r="E22" s="284" t="s">
        <v>1266</v>
      </c>
      <c r="F22" s="280" t="s">
        <v>1267</v>
      </c>
      <c r="G22" s="280"/>
      <c r="H22" s="280"/>
      <c r="I22" s="280"/>
      <c r="J22" s="280"/>
      <c r="K22" s="278"/>
    </row>
    <row r="23" s="1" customFormat="1" ht="15" customHeight="1">
      <c r="B23" s="281"/>
      <c r="C23" s="282"/>
      <c r="D23" s="282"/>
      <c r="E23" s="284" t="s">
        <v>1268</v>
      </c>
      <c r="F23" s="280" t="s">
        <v>1269</v>
      </c>
      <c r="G23" s="280"/>
      <c r="H23" s="280"/>
      <c r="I23" s="280"/>
      <c r="J23" s="280"/>
      <c r="K23" s="278"/>
    </row>
    <row r="24" s="1" customFormat="1" ht="12.75" customHeight="1">
      <c r="B24" s="281"/>
      <c r="C24" s="282"/>
      <c r="D24" s="282"/>
      <c r="E24" s="282"/>
      <c r="F24" s="282"/>
      <c r="G24" s="282"/>
      <c r="H24" s="282"/>
      <c r="I24" s="282"/>
      <c r="J24" s="282"/>
      <c r="K24" s="278"/>
    </row>
    <row r="25" s="1" customFormat="1" ht="15" customHeight="1">
      <c r="B25" s="281"/>
      <c r="C25" s="280" t="s">
        <v>1270</v>
      </c>
      <c r="D25" s="280"/>
      <c r="E25" s="280"/>
      <c r="F25" s="280"/>
      <c r="G25" s="280"/>
      <c r="H25" s="280"/>
      <c r="I25" s="280"/>
      <c r="J25" s="280"/>
      <c r="K25" s="278"/>
    </row>
    <row r="26" s="1" customFormat="1" ht="15" customHeight="1">
      <c r="B26" s="281"/>
      <c r="C26" s="280" t="s">
        <v>1271</v>
      </c>
      <c r="D26" s="280"/>
      <c r="E26" s="280"/>
      <c r="F26" s="280"/>
      <c r="G26" s="280"/>
      <c r="H26" s="280"/>
      <c r="I26" s="280"/>
      <c r="J26" s="280"/>
      <c r="K26" s="278"/>
    </row>
    <row r="27" s="1" customFormat="1" ht="15" customHeight="1">
      <c r="B27" s="281"/>
      <c r="C27" s="280"/>
      <c r="D27" s="280" t="s">
        <v>1272</v>
      </c>
      <c r="E27" s="280"/>
      <c r="F27" s="280"/>
      <c r="G27" s="280"/>
      <c r="H27" s="280"/>
      <c r="I27" s="280"/>
      <c r="J27" s="280"/>
      <c r="K27" s="278"/>
    </row>
    <row r="28" s="1" customFormat="1" ht="15" customHeight="1">
      <c r="B28" s="281"/>
      <c r="C28" s="282"/>
      <c r="D28" s="280" t="s">
        <v>1273</v>
      </c>
      <c r="E28" s="280"/>
      <c r="F28" s="280"/>
      <c r="G28" s="280"/>
      <c r="H28" s="280"/>
      <c r="I28" s="280"/>
      <c r="J28" s="280"/>
      <c r="K28" s="278"/>
    </row>
    <row r="29" s="1" customFormat="1" ht="12.75" customHeight="1">
      <c r="B29" s="281"/>
      <c r="C29" s="282"/>
      <c r="D29" s="282"/>
      <c r="E29" s="282"/>
      <c r="F29" s="282"/>
      <c r="G29" s="282"/>
      <c r="H29" s="282"/>
      <c r="I29" s="282"/>
      <c r="J29" s="282"/>
      <c r="K29" s="278"/>
    </row>
    <row r="30" s="1" customFormat="1" ht="15" customHeight="1">
      <c r="B30" s="281"/>
      <c r="C30" s="282"/>
      <c r="D30" s="280" t="s">
        <v>1274</v>
      </c>
      <c r="E30" s="280"/>
      <c r="F30" s="280"/>
      <c r="G30" s="280"/>
      <c r="H30" s="280"/>
      <c r="I30" s="280"/>
      <c r="J30" s="280"/>
      <c r="K30" s="278"/>
    </row>
    <row r="31" s="1" customFormat="1" ht="15" customHeight="1">
      <c r="B31" s="281"/>
      <c r="C31" s="282"/>
      <c r="D31" s="280" t="s">
        <v>1275</v>
      </c>
      <c r="E31" s="280"/>
      <c r="F31" s="280"/>
      <c r="G31" s="280"/>
      <c r="H31" s="280"/>
      <c r="I31" s="280"/>
      <c r="J31" s="280"/>
      <c r="K31" s="278"/>
    </row>
    <row r="32" s="1" customFormat="1" ht="12.75" customHeight="1">
      <c r="B32" s="281"/>
      <c r="C32" s="282"/>
      <c r="D32" s="282"/>
      <c r="E32" s="282"/>
      <c r="F32" s="282"/>
      <c r="G32" s="282"/>
      <c r="H32" s="282"/>
      <c r="I32" s="282"/>
      <c r="J32" s="282"/>
      <c r="K32" s="278"/>
    </row>
    <row r="33" s="1" customFormat="1" ht="15" customHeight="1">
      <c r="B33" s="281"/>
      <c r="C33" s="282"/>
      <c r="D33" s="280" t="s">
        <v>1276</v>
      </c>
      <c r="E33" s="280"/>
      <c r="F33" s="280"/>
      <c r="G33" s="280"/>
      <c r="H33" s="280"/>
      <c r="I33" s="280"/>
      <c r="J33" s="280"/>
      <c r="K33" s="278"/>
    </row>
    <row r="34" s="1" customFormat="1" ht="15" customHeight="1">
      <c r="B34" s="281"/>
      <c r="C34" s="282"/>
      <c r="D34" s="280" t="s">
        <v>1277</v>
      </c>
      <c r="E34" s="280"/>
      <c r="F34" s="280"/>
      <c r="G34" s="280"/>
      <c r="H34" s="280"/>
      <c r="I34" s="280"/>
      <c r="J34" s="280"/>
      <c r="K34" s="278"/>
    </row>
    <row r="35" s="1" customFormat="1" ht="15" customHeight="1">
      <c r="B35" s="281"/>
      <c r="C35" s="282"/>
      <c r="D35" s="280" t="s">
        <v>1278</v>
      </c>
      <c r="E35" s="280"/>
      <c r="F35" s="280"/>
      <c r="G35" s="280"/>
      <c r="H35" s="280"/>
      <c r="I35" s="280"/>
      <c r="J35" s="280"/>
      <c r="K35" s="278"/>
    </row>
    <row r="36" s="1" customFormat="1" ht="15" customHeight="1">
      <c r="B36" s="281"/>
      <c r="C36" s="282"/>
      <c r="D36" s="280"/>
      <c r="E36" s="283" t="s">
        <v>105</v>
      </c>
      <c r="F36" s="280"/>
      <c r="G36" s="280" t="s">
        <v>1279</v>
      </c>
      <c r="H36" s="280"/>
      <c r="I36" s="280"/>
      <c r="J36" s="280"/>
      <c r="K36" s="278"/>
    </row>
    <row r="37" s="1" customFormat="1" ht="30.75" customHeight="1">
      <c r="B37" s="281"/>
      <c r="C37" s="282"/>
      <c r="D37" s="280"/>
      <c r="E37" s="283" t="s">
        <v>1280</v>
      </c>
      <c r="F37" s="280"/>
      <c r="G37" s="280" t="s">
        <v>1281</v>
      </c>
      <c r="H37" s="280"/>
      <c r="I37" s="280"/>
      <c r="J37" s="280"/>
      <c r="K37" s="278"/>
    </row>
    <row r="38" s="1" customFormat="1" ht="15" customHeight="1">
      <c r="B38" s="281"/>
      <c r="C38" s="282"/>
      <c r="D38" s="280"/>
      <c r="E38" s="283" t="s">
        <v>51</v>
      </c>
      <c r="F38" s="280"/>
      <c r="G38" s="280" t="s">
        <v>1282</v>
      </c>
      <c r="H38" s="280"/>
      <c r="I38" s="280"/>
      <c r="J38" s="280"/>
      <c r="K38" s="278"/>
    </row>
    <row r="39" s="1" customFormat="1" ht="15" customHeight="1">
      <c r="B39" s="281"/>
      <c r="C39" s="282"/>
      <c r="D39" s="280"/>
      <c r="E39" s="283" t="s">
        <v>52</v>
      </c>
      <c r="F39" s="280"/>
      <c r="G39" s="280" t="s">
        <v>1283</v>
      </c>
      <c r="H39" s="280"/>
      <c r="I39" s="280"/>
      <c r="J39" s="280"/>
      <c r="K39" s="278"/>
    </row>
    <row r="40" s="1" customFormat="1" ht="15" customHeight="1">
      <c r="B40" s="281"/>
      <c r="C40" s="282"/>
      <c r="D40" s="280"/>
      <c r="E40" s="283" t="s">
        <v>106</v>
      </c>
      <c r="F40" s="280"/>
      <c r="G40" s="280" t="s">
        <v>1284</v>
      </c>
      <c r="H40" s="280"/>
      <c r="I40" s="280"/>
      <c r="J40" s="280"/>
      <c r="K40" s="278"/>
    </row>
    <row r="41" s="1" customFormat="1" ht="15" customHeight="1">
      <c r="B41" s="281"/>
      <c r="C41" s="282"/>
      <c r="D41" s="280"/>
      <c r="E41" s="283" t="s">
        <v>107</v>
      </c>
      <c r="F41" s="280"/>
      <c r="G41" s="280" t="s">
        <v>1285</v>
      </c>
      <c r="H41" s="280"/>
      <c r="I41" s="280"/>
      <c r="J41" s="280"/>
      <c r="K41" s="278"/>
    </row>
    <row r="42" s="1" customFormat="1" ht="15" customHeight="1">
      <c r="B42" s="281"/>
      <c r="C42" s="282"/>
      <c r="D42" s="280"/>
      <c r="E42" s="283" t="s">
        <v>1286</v>
      </c>
      <c r="F42" s="280"/>
      <c r="G42" s="280" t="s">
        <v>1287</v>
      </c>
      <c r="H42" s="280"/>
      <c r="I42" s="280"/>
      <c r="J42" s="280"/>
      <c r="K42" s="278"/>
    </row>
    <row r="43" s="1" customFormat="1" ht="15" customHeight="1">
      <c r="B43" s="281"/>
      <c r="C43" s="282"/>
      <c r="D43" s="280"/>
      <c r="E43" s="283"/>
      <c r="F43" s="280"/>
      <c r="G43" s="280" t="s">
        <v>1288</v>
      </c>
      <c r="H43" s="280"/>
      <c r="I43" s="280"/>
      <c r="J43" s="280"/>
      <c r="K43" s="278"/>
    </row>
    <row r="44" s="1" customFormat="1" ht="15" customHeight="1">
      <c r="B44" s="281"/>
      <c r="C44" s="282"/>
      <c r="D44" s="280"/>
      <c r="E44" s="283" t="s">
        <v>1289</v>
      </c>
      <c r="F44" s="280"/>
      <c r="G44" s="280" t="s">
        <v>1290</v>
      </c>
      <c r="H44" s="280"/>
      <c r="I44" s="280"/>
      <c r="J44" s="280"/>
      <c r="K44" s="278"/>
    </row>
    <row r="45" s="1" customFormat="1" ht="15" customHeight="1">
      <c r="B45" s="281"/>
      <c r="C45" s="282"/>
      <c r="D45" s="280"/>
      <c r="E45" s="283" t="s">
        <v>109</v>
      </c>
      <c r="F45" s="280"/>
      <c r="G45" s="280" t="s">
        <v>1291</v>
      </c>
      <c r="H45" s="280"/>
      <c r="I45" s="280"/>
      <c r="J45" s="280"/>
      <c r="K45" s="278"/>
    </row>
    <row r="46" s="1" customFormat="1" ht="12.75" customHeight="1">
      <c r="B46" s="281"/>
      <c r="C46" s="282"/>
      <c r="D46" s="280"/>
      <c r="E46" s="280"/>
      <c r="F46" s="280"/>
      <c r="G46" s="280"/>
      <c r="H46" s="280"/>
      <c r="I46" s="280"/>
      <c r="J46" s="280"/>
      <c r="K46" s="278"/>
    </row>
    <row r="47" s="1" customFormat="1" ht="15" customHeight="1">
      <c r="B47" s="281"/>
      <c r="C47" s="282"/>
      <c r="D47" s="280" t="s">
        <v>1292</v>
      </c>
      <c r="E47" s="280"/>
      <c r="F47" s="280"/>
      <c r="G47" s="280"/>
      <c r="H47" s="280"/>
      <c r="I47" s="280"/>
      <c r="J47" s="280"/>
      <c r="K47" s="278"/>
    </row>
    <row r="48" s="1" customFormat="1" ht="15" customHeight="1">
      <c r="B48" s="281"/>
      <c r="C48" s="282"/>
      <c r="D48" s="282"/>
      <c r="E48" s="280" t="s">
        <v>1293</v>
      </c>
      <c r="F48" s="280"/>
      <c r="G48" s="280"/>
      <c r="H48" s="280"/>
      <c r="I48" s="280"/>
      <c r="J48" s="280"/>
      <c r="K48" s="278"/>
    </row>
    <row r="49" s="1" customFormat="1" ht="15" customHeight="1">
      <c r="B49" s="281"/>
      <c r="C49" s="282"/>
      <c r="D49" s="282"/>
      <c r="E49" s="280" t="s">
        <v>1294</v>
      </c>
      <c r="F49" s="280"/>
      <c r="G49" s="280"/>
      <c r="H49" s="280"/>
      <c r="I49" s="280"/>
      <c r="J49" s="280"/>
      <c r="K49" s="278"/>
    </row>
    <row r="50" s="1" customFormat="1" ht="15" customHeight="1">
      <c r="B50" s="281"/>
      <c r="C50" s="282"/>
      <c r="D50" s="282"/>
      <c r="E50" s="280" t="s">
        <v>1295</v>
      </c>
      <c r="F50" s="280"/>
      <c r="G50" s="280"/>
      <c r="H50" s="280"/>
      <c r="I50" s="280"/>
      <c r="J50" s="280"/>
      <c r="K50" s="278"/>
    </row>
    <row r="51" s="1" customFormat="1" ht="15" customHeight="1">
      <c r="B51" s="281"/>
      <c r="C51" s="282"/>
      <c r="D51" s="280" t="s">
        <v>1296</v>
      </c>
      <c r="E51" s="280"/>
      <c r="F51" s="280"/>
      <c r="G51" s="280"/>
      <c r="H51" s="280"/>
      <c r="I51" s="280"/>
      <c r="J51" s="280"/>
      <c r="K51" s="278"/>
    </row>
    <row r="52" s="1" customFormat="1" ht="25.5" customHeight="1">
      <c r="B52" s="276"/>
      <c r="C52" s="277" t="s">
        <v>1297</v>
      </c>
      <c r="D52" s="277"/>
      <c r="E52" s="277"/>
      <c r="F52" s="277"/>
      <c r="G52" s="277"/>
      <c r="H52" s="277"/>
      <c r="I52" s="277"/>
      <c r="J52" s="277"/>
      <c r="K52" s="278"/>
    </row>
    <row r="53" s="1" customFormat="1" ht="5.25" customHeight="1">
      <c r="B53" s="276"/>
      <c r="C53" s="279"/>
      <c r="D53" s="279"/>
      <c r="E53" s="279"/>
      <c r="F53" s="279"/>
      <c r="G53" s="279"/>
      <c r="H53" s="279"/>
      <c r="I53" s="279"/>
      <c r="J53" s="279"/>
      <c r="K53" s="278"/>
    </row>
    <row r="54" s="1" customFormat="1" ht="15" customHeight="1">
      <c r="B54" s="276"/>
      <c r="C54" s="280" t="s">
        <v>1298</v>
      </c>
      <c r="D54" s="280"/>
      <c r="E54" s="280"/>
      <c r="F54" s="280"/>
      <c r="G54" s="280"/>
      <c r="H54" s="280"/>
      <c r="I54" s="280"/>
      <c r="J54" s="280"/>
      <c r="K54" s="278"/>
    </row>
    <row r="55" s="1" customFormat="1" ht="15" customHeight="1">
      <c r="B55" s="276"/>
      <c r="C55" s="280" t="s">
        <v>1299</v>
      </c>
      <c r="D55" s="280"/>
      <c r="E55" s="280"/>
      <c r="F55" s="280"/>
      <c r="G55" s="280"/>
      <c r="H55" s="280"/>
      <c r="I55" s="280"/>
      <c r="J55" s="280"/>
      <c r="K55" s="278"/>
    </row>
    <row r="56" s="1" customFormat="1" ht="12.75" customHeight="1">
      <c r="B56" s="276"/>
      <c r="C56" s="280"/>
      <c r="D56" s="280"/>
      <c r="E56" s="280"/>
      <c r="F56" s="280"/>
      <c r="G56" s="280"/>
      <c r="H56" s="280"/>
      <c r="I56" s="280"/>
      <c r="J56" s="280"/>
      <c r="K56" s="278"/>
    </row>
    <row r="57" s="1" customFormat="1" ht="15" customHeight="1">
      <c r="B57" s="276"/>
      <c r="C57" s="280" t="s">
        <v>1300</v>
      </c>
      <c r="D57" s="280"/>
      <c r="E57" s="280"/>
      <c r="F57" s="280"/>
      <c r="G57" s="280"/>
      <c r="H57" s="280"/>
      <c r="I57" s="280"/>
      <c r="J57" s="280"/>
      <c r="K57" s="278"/>
    </row>
    <row r="58" s="1" customFormat="1" ht="15" customHeight="1">
      <c r="B58" s="276"/>
      <c r="C58" s="282"/>
      <c r="D58" s="280" t="s">
        <v>1301</v>
      </c>
      <c r="E58" s="280"/>
      <c r="F58" s="280"/>
      <c r="G58" s="280"/>
      <c r="H58" s="280"/>
      <c r="I58" s="280"/>
      <c r="J58" s="280"/>
      <c r="K58" s="278"/>
    </row>
    <row r="59" s="1" customFormat="1" ht="15" customHeight="1">
      <c r="B59" s="276"/>
      <c r="C59" s="282"/>
      <c r="D59" s="280" t="s">
        <v>1302</v>
      </c>
      <c r="E59" s="280"/>
      <c r="F59" s="280"/>
      <c r="G59" s="280"/>
      <c r="H59" s="280"/>
      <c r="I59" s="280"/>
      <c r="J59" s="280"/>
      <c r="K59" s="278"/>
    </row>
    <row r="60" s="1" customFormat="1" ht="15" customHeight="1">
      <c r="B60" s="276"/>
      <c r="C60" s="282"/>
      <c r="D60" s="280" t="s">
        <v>1303</v>
      </c>
      <c r="E60" s="280"/>
      <c r="F60" s="280"/>
      <c r="G60" s="280"/>
      <c r="H60" s="280"/>
      <c r="I60" s="280"/>
      <c r="J60" s="280"/>
      <c r="K60" s="278"/>
    </row>
    <row r="61" s="1" customFormat="1" ht="15" customHeight="1">
      <c r="B61" s="276"/>
      <c r="C61" s="282"/>
      <c r="D61" s="280" t="s">
        <v>1304</v>
      </c>
      <c r="E61" s="280"/>
      <c r="F61" s="280"/>
      <c r="G61" s="280"/>
      <c r="H61" s="280"/>
      <c r="I61" s="280"/>
      <c r="J61" s="280"/>
      <c r="K61" s="278"/>
    </row>
    <row r="62" s="1" customFormat="1" ht="15" customHeight="1">
      <c r="B62" s="276"/>
      <c r="C62" s="282"/>
      <c r="D62" s="285" t="s">
        <v>1305</v>
      </c>
      <c r="E62" s="285"/>
      <c r="F62" s="285"/>
      <c r="G62" s="285"/>
      <c r="H62" s="285"/>
      <c r="I62" s="285"/>
      <c r="J62" s="285"/>
      <c r="K62" s="278"/>
    </row>
    <row r="63" s="1" customFormat="1" ht="15" customHeight="1">
      <c r="B63" s="276"/>
      <c r="C63" s="282"/>
      <c r="D63" s="280" t="s">
        <v>1306</v>
      </c>
      <c r="E63" s="280"/>
      <c r="F63" s="280"/>
      <c r="G63" s="280"/>
      <c r="H63" s="280"/>
      <c r="I63" s="280"/>
      <c r="J63" s="280"/>
      <c r="K63" s="278"/>
    </row>
    <row r="64" s="1" customFormat="1" ht="12.75" customHeight="1">
      <c r="B64" s="276"/>
      <c r="C64" s="282"/>
      <c r="D64" s="282"/>
      <c r="E64" s="286"/>
      <c r="F64" s="282"/>
      <c r="G64" s="282"/>
      <c r="H64" s="282"/>
      <c r="I64" s="282"/>
      <c r="J64" s="282"/>
      <c r="K64" s="278"/>
    </row>
    <row r="65" s="1" customFormat="1" ht="15" customHeight="1">
      <c r="B65" s="276"/>
      <c r="C65" s="282"/>
      <c r="D65" s="280" t="s">
        <v>1307</v>
      </c>
      <c r="E65" s="280"/>
      <c r="F65" s="280"/>
      <c r="G65" s="280"/>
      <c r="H65" s="280"/>
      <c r="I65" s="280"/>
      <c r="J65" s="280"/>
      <c r="K65" s="278"/>
    </row>
    <row r="66" s="1" customFormat="1" ht="15" customHeight="1">
      <c r="B66" s="276"/>
      <c r="C66" s="282"/>
      <c r="D66" s="285" t="s">
        <v>1308</v>
      </c>
      <c r="E66" s="285"/>
      <c r="F66" s="285"/>
      <c r="G66" s="285"/>
      <c r="H66" s="285"/>
      <c r="I66" s="285"/>
      <c r="J66" s="285"/>
      <c r="K66" s="278"/>
    </row>
    <row r="67" s="1" customFormat="1" ht="15" customHeight="1">
      <c r="B67" s="276"/>
      <c r="C67" s="282"/>
      <c r="D67" s="280" t="s">
        <v>1309</v>
      </c>
      <c r="E67" s="280"/>
      <c r="F67" s="280"/>
      <c r="G67" s="280"/>
      <c r="H67" s="280"/>
      <c r="I67" s="280"/>
      <c r="J67" s="280"/>
      <c r="K67" s="278"/>
    </row>
    <row r="68" s="1" customFormat="1" ht="15" customHeight="1">
      <c r="B68" s="276"/>
      <c r="C68" s="282"/>
      <c r="D68" s="280" t="s">
        <v>1310</v>
      </c>
      <c r="E68" s="280"/>
      <c r="F68" s="280"/>
      <c r="G68" s="280"/>
      <c r="H68" s="280"/>
      <c r="I68" s="280"/>
      <c r="J68" s="280"/>
      <c r="K68" s="278"/>
    </row>
    <row r="69" s="1" customFormat="1" ht="15" customHeight="1">
      <c r="B69" s="276"/>
      <c r="C69" s="282"/>
      <c r="D69" s="280" t="s">
        <v>1311</v>
      </c>
      <c r="E69" s="280"/>
      <c r="F69" s="280"/>
      <c r="G69" s="280"/>
      <c r="H69" s="280"/>
      <c r="I69" s="280"/>
      <c r="J69" s="280"/>
      <c r="K69" s="278"/>
    </row>
    <row r="70" s="1" customFormat="1" ht="15" customHeight="1">
      <c r="B70" s="276"/>
      <c r="C70" s="282"/>
      <c r="D70" s="280" t="s">
        <v>1312</v>
      </c>
      <c r="E70" s="280"/>
      <c r="F70" s="280"/>
      <c r="G70" s="280"/>
      <c r="H70" s="280"/>
      <c r="I70" s="280"/>
      <c r="J70" s="280"/>
      <c r="K70" s="278"/>
    </row>
    <row r="71" s="1" customFormat="1" ht="12.75" customHeight="1">
      <c r="B71" s="287"/>
      <c r="C71" s="288"/>
      <c r="D71" s="288"/>
      <c r="E71" s="288"/>
      <c r="F71" s="288"/>
      <c r="G71" s="288"/>
      <c r="H71" s="288"/>
      <c r="I71" s="288"/>
      <c r="J71" s="288"/>
      <c r="K71" s="289"/>
    </row>
    <row r="72" s="1" customFormat="1" ht="18.75" customHeight="1">
      <c r="B72" s="290"/>
      <c r="C72" s="290"/>
      <c r="D72" s="290"/>
      <c r="E72" s="290"/>
      <c r="F72" s="290"/>
      <c r="G72" s="290"/>
      <c r="H72" s="290"/>
      <c r="I72" s="290"/>
      <c r="J72" s="290"/>
      <c r="K72" s="291"/>
    </row>
    <row r="73" s="1" customFormat="1" ht="18.75" customHeight="1">
      <c r="B73" s="291"/>
      <c r="C73" s="291"/>
      <c r="D73" s="291"/>
      <c r="E73" s="291"/>
      <c r="F73" s="291"/>
      <c r="G73" s="291"/>
      <c r="H73" s="291"/>
      <c r="I73" s="291"/>
      <c r="J73" s="291"/>
      <c r="K73" s="291"/>
    </row>
    <row r="74" s="1" customFormat="1" ht="7.5" customHeight="1">
      <c r="B74" s="292"/>
      <c r="C74" s="293"/>
      <c r="D74" s="293"/>
      <c r="E74" s="293"/>
      <c r="F74" s="293"/>
      <c r="G74" s="293"/>
      <c r="H74" s="293"/>
      <c r="I74" s="293"/>
      <c r="J74" s="293"/>
      <c r="K74" s="294"/>
    </row>
    <row r="75" s="1" customFormat="1" ht="45" customHeight="1">
      <c r="B75" s="295"/>
      <c r="C75" s="296" t="s">
        <v>1313</v>
      </c>
      <c r="D75" s="296"/>
      <c r="E75" s="296"/>
      <c r="F75" s="296"/>
      <c r="G75" s="296"/>
      <c r="H75" s="296"/>
      <c r="I75" s="296"/>
      <c r="J75" s="296"/>
      <c r="K75" s="297"/>
    </row>
    <row r="76" s="1" customFormat="1" ht="17.25" customHeight="1">
      <c r="B76" s="295"/>
      <c r="C76" s="298" t="s">
        <v>1314</v>
      </c>
      <c r="D76" s="298"/>
      <c r="E76" s="298"/>
      <c r="F76" s="298" t="s">
        <v>1315</v>
      </c>
      <c r="G76" s="299"/>
      <c r="H76" s="298" t="s">
        <v>52</v>
      </c>
      <c r="I76" s="298" t="s">
        <v>55</v>
      </c>
      <c r="J76" s="298" t="s">
        <v>1316</v>
      </c>
      <c r="K76" s="297"/>
    </row>
    <row r="77" s="1" customFormat="1" ht="17.25" customHeight="1">
      <c r="B77" s="295"/>
      <c r="C77" s="300" t="s">
        <v>1317</v>
      </c>
      <c r="D77" s="300"/>
      <c r="E77" s="300"/>
      <c r="F77" s="301" t="s">
        <v>1318</v>
      </c>
      <c r="G77" s="302"/>
      <c r="H77" s="300"/>
      <c r="I77" s="300"/>
      <c r="J77" s="300" t="s">
        <v>1319</v>
      </c>
      <c r="K77" s="297"/>
    </row>
    <row r="78" s="1" customFormat="1" ht="5.25" customHeight="1">
      <c r="B78" s="295"/>
      <c r="C78" s="303"/>
      <c r="D78" s="303"/>
      <c r="E78" s="303"/>
      <c r="F78" s="303"/>
      <c r="G78" s="304"/>
      <c r="H78" s="303"/>
      <c r="I78" s="303"/>
      <c r="J78" s="303"/>
      <c r="K78" s="297"/>
    </row>
    <row r="79" s="1" customFormat="1" ht="15" customHeight="1">
      <c r="B79" s="295"/>
      <c r="C79" s="283" t="s">
        <v>51</v>
      </c>
      <c r="D79" s="305"/>
      <c r="E79" s="305"/>
      <c r="F79" s="306" t="s">
        <v>1320</v>
      </c>
      <c r="G79" s="307"/>
      <c r="H79" s="283" t="s">
        <v>1321</v>
      </c>
      <c r="I79" s="283" t="s">
        <v>1322</v>
      </c>
      <c r="J79" s="283">
        <v>20</v>
      </c>
      <c r="K79" s="297"/>
    </row>
    <row r="80" s="1" customFormat="1" ht="15" customHeight="1">
      <c r="B80" s="295"/>
      <c r="C80" s="283" t="s">
        <v>1323</v>
      </c>
      <c r="D80" s="283"/>
      <c r="E80" s="283"/>
      <c r="F80" s="306" t="s">
        <v>1320</v>
      </c>
      <c r="G80" s="307"/>
      <c r="H80" s="283" t="s">
        <v>1324</v>
      </c>
      <c r="I80" s="283" t="s">
        <v>1322</v>
      </c>
      <c r="J80" s="283">
        <v>120</v>
      </c>
      <c r="K80" s="297"/>
    </row>
    <row r="81" s="1" customFormat="1" ht="15" customHeight="1">
      <c r="B81" s="308"/>
      <c r="C81" s="283" t="s">
        <v>1325</v>
      </c>
      <c r="D81" s="283"/>
      <c r="E81" s="283"/>
      <c r="F81" s="306" t="s">
        <v>1326</v>
      </c>
      <c r="G81" s="307"/>
      <c r="H81" s="283" t="s">
        <v>1327</v>
      </c>
      <c r="I81" s="283" t="s">
        <v>1322</v>
      </c>
      <c r="J81" s="283">
        <v>50</v>
      </c>
      <c r="K81" s="297"/>
    </row>
    <row r="82" s="1" customFormat="1" ht="15" customHeight="1">
      <c r="B82" s="308"/>
      <c r="C82" s="283" t="s">
        <v>1328</v>
      </c>
      <c r="D82" s="283"/>
      <c r="E82" s="283"/>
      <c r="F82" s="306" t="s">
        <v>1320</v>
      </c>
      <c r="G82" s="307"/>
      <c r="H82" s="283" t="s">
        <v>1329</v>
      </c>
      <c r="I82" s="283" t="s">
        <v>1330</v>
      </c>
      <c r="J82" s="283"/>
      <c r="K82" s="297"/>
    </row>
    <row r="83" s="1" customFormat="1" ht="15" customHeight="1">
      <c r="B83" s="308"/>
      <c r="C83" s="309" t="s">
        <v>1331</v>
      </c>
      <c r="D83" s="309"/>
      <c r="E83" s="309"/>
      <c r="F83" s="310" t="s">
        <v>1326</v>
      </c>
      <c r="G83" s="309"/>
      <c r="H83" s="309" t="s">
        <v>1332</v>
      </c>
      <c r="I83" s="309" t="s">
        <v>1322</v>
      </c>
      <c r="J83" s="309">
        <v>15</v>
      </c>
      <c r="K83" s="297"/>
    </row>
    <row r="84" s="1" customFormat="1" ht="15" customHeight="1">
      <c r="B84" s="308"/>
      <c r="C84" s="309" t="s">
        <v>1333</v>
      </c>
      <c r="D84" s="309"/>
      <c r="E84" s="309"/>
      <c r="F84" s="310" t="s">
        <v>1326</v>
      </c>
      <c r="G84" s="309"/>
      <c r="H84" s="309" t="s">
        <v>1334</v>
      </c>
      <c r="I84" s="309" t="s">
        <v>1322</v>
      </c>
      <c r="J84" s="309">
        <v>15</v>
      </c>
      <c r="K84" s="297"/>
    </row>
    <row r="85" s="1" customFormat="1" ht="15" customHeight="1">
      <c r="B85" s="308"/>
      <c r="C85" s="309" t="s">
        <v>1335</v>
      </c>
      <c r="D85" s="309"/>
      <c r="E85" s="309"/>
      <c r="F85" s="310" t="s">
        <v>1326</v>
      </c>
      <c r="G85" s="309"/>
      <c r="H85" s="309" t="s">
        <v>1336</v>
      </c>
      <c r="I85" s="309" t="s">
        <v>1322</v>
      </c>
      <c r="J85" s="309">
        <v>20</v>
      </c>
      <c r="K85" s="297"/>
    </row>
    <row r="86" s="1" customFormat="1" ht="15" customHeight="1">
      <c r="B86" s="308"/>
      <c r="C86" s="309" t="s">
        <v>1337</v>
      </c>
      <c r="D86" s="309"/>
      <c r="E86" s="309"/>
      <c r="F86" s="310" t="s">
        <v>1326</v>
      </c>
      <c r="G86" s="309"/>
      <c r="H86" s="309" t="s">
        <v>1338</v>
      </c>
      <c r="I86" s="309" t="s">
        <v>1322</v>
      </c>
      <c r="J86" s="309">
        <v>20</v>
      </c>
      <c r="K86" s="297"/>
    </row>
    <row r="87" s="1" customFormat="1" ht="15" customHeight="1">
      <c r="B87" s="308"/>
      <c r="C87" s="283" t="s">
        <v>1339</v>
      </c>
      <c r="D87" s="283"/>
      <c r="E87" s="283"/>
      <c r="F87" s="306" t="s">
        <v>1326</v>
      </c>
      <c r="G87" s="307"/>
      <c r="H87" s="283" t="s">
        <v>1340</v>
      </c>
      <c r="I87" s="283" t="s">
        <v>1322</v>
      </c>
      <c r="J87" s="283">
        <v>50</v>
      </c>
      <c r="K87" s="297"/>
    </row>
    <row r="88" s="1" customFormat="1" ht="15" customHeight="1">
      <c r="B88" s="308"/>
      <c r="C88" s="283" t="s">
        <v>1341</v>
      </c>
      <c r="D88" s="283"/>
      <c r="E88" s="283"/>
      <c r="F88" s="306" t="s">
        <v>1326</v>
      </c>
      <c r="G88" s="307"/>
      <c r="H88" s="283" t="s">
        <v>1342</v>
      </c>
      <c r="I88" s="283" t="s">
        <v>1322</v>
      </c>
      <c r="J88" s="283">
        <v>20</v>
      </c>
      <c r="K88" s="297"/>
    </row>
    <row r="89" s="1" customFormat="1" ht="15" customHeight="1">
      <c r="B89" s="308"/>
      <c r="C89" s="283" t="s">
        <v>1343</v>
      </c>
      <c r="D89" s="283"/>
      <c r="E89" s="283"/>
      <c r="F89" s="306" t="s">
        <v>1326</v>
      </c>
      <c r="G89" s="307"/>
      <c r="H89" s="283" t="s">
        <v>1344</v>
      </c>
      <c r="I89" s="283" t="s">
        <v>1322</v>
      </c>
      <c r="J89" s="283">
        <v>20</v>
      </c>
      <c r="K89" s="297"/>
    </row>
    <row r="90" s="1" customFormat="1" ht="15" customHeight="1">
      <c r="B90" s="308"/>
      <c r="C90" s="283" t="s">
        <v>1345</v>
      </c>
      <c r="D90" s="283"/>
      <c r="E90" s="283"/>
      <c r="F90" s="306" t="s">
        <v>1326</v>
      </c>
      <c r="G90" s="307"/>
      <c r="H90" s="283" t="s">
        <v>1346</v>
      </c>
      <c r="I90" s="283" t="s">
        <v>1322</v>
      </c>
      <c r="J90" s="283">
        <v>50</v>
      </c>
      <c r="K90" s="297"/>
    </row>
    <row r="91" s="1" customFormat="1" ht="15" customHeight="1">
      <c r="B91" s="308"/>
      <c r="C91" s="283" t="s">
        <v>1347</v>
      </c>
      <c r="D91" s="283"/>
      <c r="E91" s="283"/>
      <c r="F91" s="306" t="s">
        <v>1326</v>
      </c>
      <c r="G91" s="307"/>
      <c r="H91" s="283" t="s">
        <v>1347</v>
      </c>
      <c r="I91" s="283" t="s">
        <v>1322</v>
      </c>
      <c r="J91" s="283">
        <v>50</v>
      </c>
      <c r="K91" s="297"/>
    </row>
    <row r="92" s="1" customFormat="1" ht="15" customHeight="1">
      <c r="B92" s="308"/>
      <c r="C92" s="283" t="s">
        <v>1348</v>
      </c>
      <c r="D92" s="283"/>
      <c r="E92" s="283"/>
      <c r="F92" s="306" t="s">
        <v>1326</v>
      </c>
      <c r="G92" s="307"/>
      <c r="H92" s="283" t="s">
        <v>1349</v>
      </c>
      <c r="I92" s="283" t="s">
        <v>1322</v>
      </c>
      <c r="J92" s="283">
        <v>255</v>
      </c>
      <c r="K92" s="297"/>
    </row>
    <row r="93" s="1" customFormat="1" ht="15" customHeight="1">
      <c r="B93" s="308"/>
      <c r="C93" s="283" t="s">
        <v>1350</v>
      </c>
      <c r="D93" s="283"/>
      <c r="E93" s="283"/>
      <c r="F93" s="306" t="s">
        <v>1320</v>
      </c>
      <c r="G93" s="307"/>
      <c r="H93" s="283" t="s">
        <v>1351</v>
      </c>
      <c r="I93" s="283" t="s">
        <v>1352</v>
      </c>
      <c r="J93" s="283"/>
      <c r="K93" s="297"/>
    </row>
    <row r="94" s="1" customFormat="1" ht="15" customHeight="1">
      <c r="B94" s="308"/>
      <c r="C94" s="283" t="s">
        <v>1353</v>
      </c>
      <c r="D94" s="283"/>
      <c r="E94" s="283"/>
      <c r="F94" s="306" t="s">
        <v>1320</v>
      </c>
      <c r="G94" s="307"/>
      <c r="H94" s="283" t="s">
        <v>1354</v>
      </c>
      <c r="I94" s="283" t="s">
        <v>1355</v>
      </c>
      <c r="J94" s="283"/>
      <c r="K94" s="297"/>
    </row>
    <row r="95" s="1" customFormat="1" ht="15" customHeight="1">
      <c r="B95" s="308"/>
      <c r="C95" s="283" t="s">
        <v>1356</v>
      </c>
      <c r="D95" s="283"/>
      <c r="E95" s="283"/>
      <c r="F95" s="306" t="s">
        <v>1320</v>
      </c>
      <c r="G95" s="307"/>
      <c r="H95" s="283" t="s">
        <v>1356</v>
      </c>
      <c r="I95" s="283" t="s">
        <v>1355</v>
      </c>
      <c r="J95" s="283"/>
      <c r="K95" s="297"/>
    </row>
    <row r="96" s="1" customFormat="1" ht="15" customHeight="1">
      <c r="B96" s="308"/>
      <c r="C96" s="283" t="s">
        <v>36</v>
      </c>
      <c r="D96" s="283"/>
      <c r="E96" s="283"/>
      <c r="F96" s="306" t="s">
        <v>1320</v>
      </c>
      <c r="G96" s="307"/>
      <c r="H96" s="283" t="s">
        <v>1357</v>
      </c>
      <c r="I96" s="283" t="s">
        <v>1355</v>
      </c>
      <c r="J96" s="283"/>
      <c r="K96" s="297"/>
    </row>
    <row r="97" s="1" customFormat="1" ht="15" customHeight="1">
      <c r="B97" s="308"/>
      <c r="C97" s="283" t="s">
        <v>46</v>
      </c>
      <c r="D97" s="283"/>
      <c r="E97" s="283"/>
      <c r="F97" s="306" t="s">
        <v>1320</v>
      </c>
      <c r="G97" s="307"/>
      <c r="H97" s="283" t="s">
        <v>1358</v>
      </c>
      <c r="I97" s="283" t="s">
        <v>1355</v>
      </c>
      <c r="J97" s="283"/>
      <c r="K97" s="297"/>
    </row>
    <row r="98" s="1" customFormat="1" ht="15" customHeight="1">
      <c r="B98" s="311"/>
      <c r="C98" s="312"/>
      <c r="D98" s="312"/>
      <c r="E98" s="312"/>
      <c r="F98" s="312"/>
      <c r="G98" s="312"/>
      <c r="H98" s="312"/>
      <c r="I98" s="312"/>
      <c r="J98" s="312"/>
      <c r="K98" s="313"/>
    </row>
    <row r="99" s="1" customFormat="1" ht="18.75" customHeight="1">
      <c r="B99" s="314"/>
      <c r="C99" s="315"/>
      <c r="D99" s="315"/>
      <c r="E99" s="315"/>
      <c r="F99" s="315"/>
      <c r="G99" s="315"/>
      <c r="H99" s="315"/>
      <c r="I99" s="315"/>
      <c r="J99" s="315"/>
      <c r="K99" s="314"/>
    </row>
    <row r="100" s="1" customFormat="1" ht="18.75" customHeight="1">
      <c r="B100" s="291"/>
      <c r="C100" s="291"/>
      <c r="D100" s="291"/>
      <c r="E100" s="291"/>
      <c r="F100" s="291"/>
      <c r="G100" s="291"/>
      <c r="H100" s="291"/>
      <c r="I100" s="291"/>
      <c r="J100" s="291"/>
      <c r="K100" s="291"/>
    </row>
    <row r="101" s="1" customFormat="1" ht="7.5" customHeight="1">
      <c r="B101" s="292"/>
      <c r="C101" s="293"/>
      <c r="D101" s="293"/>
      <c r="E101" s="293"/>
      <c r="F101" s="293"/>
      <c r="G101" s="293"/>
      <c r="H101" s="293"/>
      <c r="I101" s="293"/>
      <c r="J101" s="293"/>
      <c r="K101" s="294"/>
    </row>
    <row r="102" s="1" customFormat="1" ht="45" customHeight="1">
      <c r="B102" s="295"/>
      <c r="C102" s="296" t="s">
        <v>1359</v>
      </c>
      <c r="D102" s="296"/>
      <c r="E102" s="296"/>
      <c r="F102" s="296"/>
      <c r="G102" s="296"/>
      <c r="H102" s="296"/>
      <c r="I102" s="296"/>
      <c r="J102" s="296"/>
      <c r="K102" s="297"/>
    </row>
    <row r="103" s="1" customFormat="1" ht="17.25" customHeight="1">
      <c r="B103" s="295"/>
      <c r="C103" s="298" t="s">
        <v>1314</v>
      </c>
      <c r="D103" s="298"/>
      <c r="E103" s="298"/>
      <c r="F103" s="298" t="s">
        <v>1315</v>
      </c>
      <c r="G103" s="299"/>
      <c r="H103" s="298" t="s">
        <v>52</v>
      </c>
      <c r="I103" s="298" t="s">
        <v>55</v>
      </c>
      <c r="J103" s="298" t="s">
        <v>1316</v>
      </c>
      <c r="K103" s="297"/>
    </row>
    <row r="104" s="1" customFormat="1" ht="17.25" customHeight="1">
      <c r="B104" s="295"/>
      <c r="C104" s="300" t="s">
        <v>1317</v>
      </c>
      <c r="D104" s="300"/>
      <c r="E104" s="300"/>
      <c r="F104" s="301" t="s">
        <v>1318</v>
      </c>
      <c r="G104" s="302"/>
      <c r="H104" s="300"/>
      <c r="I104" s="300"/>
      <c r="J104" s="300" t="s">
        <v>1319</v>
      </c>
      <c r="K104" s="297"/>
    </row>
    <row r="105" s="1" customFormat="1" ht="5.25" customHeight="1">
      <c r="B105" s="295"/>
      <c r="C105" s="298"/>
      <c r="D105" s="298"/>
      <c r="E105" s="298"/>
      <c r="F105" s="298"/>
      <c r="G105" s="316"/>
      <c r="H105" s="298"/>
      <c r="I105" s="298"/>
      <c r="J105" s="298"/>
      <c r="K105" s="297"/>
    </row>
    <row r="106" s="1" customFormat="1" ht="15" customHeight="1">
      <c r="B106" s="295"/>
      <c r="C106" s="283" t="s">
        <v>51</v>
      </c>
      <c r="D106" s="305"/>
      <c r="E106" s="305"/>
      <c r="F106" s="306" t="s">
        <v>1320</v>
      </c>
      <c r="G106" s="283"/>
      <c r="H106" s="283" t="s">
        <v>1360</v>
      </c>
      <c r="I106" s="283" t="s">
        <v>1322</v>
      </c>
      <c r="J106" s="283">
        <v>20</v>
      </c>
      <c r="K106" s="297"/>
    </row>
    <row r="107" s="1" customFormat="1" ht="15" customHeight="1">
      <c r="B107" s="295"/>
      <c r="C107" s="283" t="s">
        <v>1323</v>
      </c>
      <c r="D107" s="283"/>
      <c r="E107" s="283"/>
      <c r="F107" s="306" t="s">
        <v>1320</v>
      </c>
      <c r="G107" s="283"/>
      <c r="H107" s="283" t="s">
        <v>1360</v>
      </c>
      <c r="I107" s="283" t="s">
        <v>1322</v>
      </c>
      <c r="J107" s="283">
        <v>120</v>
      </c>
      <c r="K107" s="297"/>
    </row>
    <row r="108" s="1" customFormat="1" ht="15" customHeight="1">
      <c r="B108" s="308"/>
      <c r="C108" s="283" t="s">
        <v>1325</v>
      </c>
      <c r="D108" s="283"/>
      <c r="E108" s="283"/>
      <c r="F108" s="306" t="s">
        <v>1326</v>
      </c>
      <c r="G108" s="283"/>
      <c r="H108" s="283" t="s">
        <v>1360</v>
      </c>
      <c r="I108" s="283" t="s">
        <v>1322</v>
      </c>
      <c r="J108" s="283">
        <v>50</v>
      </c>
      <c r="K108" s="297"/>
    </row>
    <row r="109" s="1" customFormat="1" ht="15" customHeight="1">
      <c r="B109" s="308"/>
      <c r="C109" s="283" t="s">
        <v>1328</v>
      </c>
      <c r="D109" s="283"/>
      <c r="E109" s="283"/>
      <c r="F109" s="306" t="s">
        <v>1320</v>
      </c>
      <c r="G109" s="283"/>
      <c r="H109" s="283" t="s">
        <v>1360</v>
      </c>
      <c r="I109" s="283" t="s">
        <v>1330</v>
      </c>
      <c r="J109" s="283"/>
      <c r="K109" s="297"/>
    </row>
    <row r="110" s="1" customFormat="1" ht="15" customHeight="1">
      <c r="B110" s="308"/>
      <c r="C110" s="283" t="s">
        <v>1339</v>
      </c>
      <c r="D110" s="283"/>
      <c r="E110" s="283"/>
      <c r="F110" s="306" t="s">
        <v>1326</v>
      </c>
      <c r="G110" s="283"/>
      <c r="H110" s="283" t="s">
        <v>1360</v>
      </c>
      <c r="I110" s="283" t="s">
        <v>1322</v>
      </c>
      <c r="J110" s="283">
        <v>50</v>
      </c>
      <c r="K110" s="297"/>
    </row>
    <row r="111" s="1" customFormat="1" ht="15" customHeight="1">
      <c r="B111" s="308"/>
      <c r="C111" s="283" t="s">
        <v>1347</v>
      </c>
      <c r="D111" s="283"/>
      <c r="E111" s="283"/>
      <c r="F111" s="306" t="s">
        <v>1326</v>
      </c>
      <c r="G111" s="283"/>
      <c r="H111" s="283" t="s">
        <v>1360</v>
      </c>
      <c r="I111" s="283" t="s">
        <v>1322</v>
      </c>
      <c r="J111" s="283">
        <v>50</v>
      </c>
      <c r="K111" s="297"/>
    </row>
    <row r="112" s="1" customFormat="1" ht="15" customHeight="1">
      <c r="B112" s="308"/>
      <c r="C112" s="283" t="s">
        <v>1345</v>
      </c>
      <c r="D112" s="283"/>
      <c r="E112" s="283"/>
      <c r="F112" s="306" t="s">
        <v>1326</v>
      </c>
      <c r="G112" s="283"/>
      <c r="H112" s="283" t="s">
        <v>1360</v>
      </c>
      <c r="I112" s="283" t="s">
        <v>1322</v>
      </c>
      <c r="J112" s="283">
        <v>50</v>
      </c>
      <c r="K112" s="297"/>
    </row>
    <row r="113" s="1" customFormat="1" ht="15" customHeight="1">
      <c r="B113" s="308"/>
      <c r="C113" s="283" t="s">
        <v>51</v>
      </c>
      <c r="D113" s="283"/>
      <c r="E113" s="283"/>
      <c r="F113" s="306" t="s">
        <v>1320</v>
      </c>
      <c r="G113" s="283"/>
      <c r="H113" s="283" t="s">
        <v>1361</v>
      </c>
      <c r="I113" s="283" t="s">
        <v>1322</v>
      </c>
      <c r="J113" s="283">
        <v>20</v>
      </c>
      <c r="K113" s="297"/>
    </row>
    <row r="114" s="1" customFormat="1" ht="15" customHeight="1">
      <c r="B114" s="308"/>
      <c r="C114" s="283" t="s">
        <v>1362</v>
      </c>
      <c r="D114" s="283"/>
      <c r="E114" s="283"/>
      <c r="F114" s="306" t="s">
        <v>1320</v>
      </c>
      <c r="G114" s="283"/>
      <c r="H114" s="283" t="s">
        <v>1363</v>
      </c>
      <c r="I114" s="283" t="s">
        <v>1322</v>
      </c>
      <c r="J114" s="283">
        <v>120</v>
      </c>
      <c r="K114" s="297"/>
    </row>
    <row r="115" s="1" customFormat="1" ht="15" customHeight="1">
      <c r="B115" s="308"/>
      <c r="C115" s="283" t="s">
        <v>36</v>
      </c>
      <c r="D115" s="283"/>
      <c r="E115" s="283"/>
      <c r="F115" s="306" t="s">
        <v>1320</v>
      </c>
      <c r="G115" s="283"/>
      <c r="H115" s="283" t="s">
        <v>1364</v>
      </c>
      <c r="I115" s="283" t="s">
        <v>1355</v>
      </c>
      <c r="J115" s="283"/>
      <c r="K115" s="297"/>
    </row>
    <row r="116" s="1" customFormat="1" ht="15" customHeight="1">
      <c r="B116" s="308"/>
      <c r="C116" s="283" t="s">
        <v>46</v>
      </c>
      <c r="D116" s="283"/>
      <c r="E116" s="283"/>
      <c r="F116" s="306" t="s">
        <v>1320</v>
      </c>
      <c r="G116" s="283"/>
      <c r="H116" s="283" t="s">
        <v>1365</v>
      </c>
      <c r="I116" s="283" t="s">
        <v>1355</v>
      </c>
      <c r="J116" s="283"/>
      <c r="K116" s="297"/>
    </row>
    <row r="117" s="1" customFormat="1" ht="15" customHeight="1">
      <c r="B117" s="308"/>
      <c r="C117" s="283" t="s">
        <v>55</v>
      </c>
      <c r="D117" s="283"/>
      <c r="E117" s="283"/>
      <c r="F117" s="306" t="s">
        <v>1320</v>
      </c>
      <c r="G117" s="283"/>
      <c r="H117" s="283" t="s">
        <v>1366</v>
      </c>
      <c r="I117" s="283" t="s">
        <v>1367</v>
      </c>
      <c r="J117" s="283"/>
      <c r="K117" s="297"/>
    </row>
    <row r="118" s="1" customFormat="1" ht="15" customHeight="1">
      <c r="B118" s="311"/>
      <c r="C118" s="317"/>
      <c r="D118" s="317"/>
      <c r="E118" s="317"/>
      <c r="F118" s="317"/>
      <c r="G118" s="317"/>
      <c r="H118" s="317"/>
      <c r="I118" s="317"/>
      <c r="J118" s="317"/>
      <c r="K118" s="313"/>
    </row>
    <row r="119" s="1" customFormat="1" ht="18.75" customHeight="1">
      <c r="B119" s="318"/>
      <c r="C119" s="319"/>
      <c r="D119" s="319"/>
      <c r="E119" s="319"/>
      <c r="F119" s="320"/>
      <c r="G119" s="319"/>
      <c r="H119" s="319"/>
      <c r="I119" s="319"/>
      <c r="J119" s="319"/>
      <c r="K119" s="318"/>
    </row>
    <row r="120" s="1" customFormat="1" ht="18.75" customHeight="1">
      <c r="B120" s="291"/>
      <c r="C120" s="291"/>
      <c r="D120" s="291"/>
      <c r="E120" s="291"/>
      <c r="F120" s="291"/>
      <c r="G120" s="291"/>
      <c r="H120" s="291"/>
      <c r="I120" s="291"/>
      <c r="J120" s="291"/>
      <c r="K120" s="291"/>
    </row>
    <row r="121" s="1" customFormat="1" ht="7.5" customHeight="1">
      <c r="B121" s="321"/>
      <c r="C121" s="322"/>
      <c r="D121" s="322"/>
      <c r="E121" s="322"/>
      <c r="F121" s="322"/>
      <c r="G121" s="322"/>
      <c r="H121" s="322"/>
      <c r="I121" s="322"/>
      <c r="J121" s="322"/>
      <c r="K121" s="323"/>
    </row>
    <row r="122" s="1" customFormat="1" ht="45" customHeight="1">
      <c r="B122" s="324"/>
      <c r="C122" s="274" t="s">
        <v>1368</v>
      </c>
      <c r="D122" s="274"/>
      <c r="E122" s="274"/>
      <c r="F122" s="274"/>
      <c r="G122" s="274"/>
      <c r="H122" s="274"/>
      <c r="I122" s="274"/>
      <c r="J122" s="274"/>
      <c r="K122" s="325"/>
    </row>
    <row r="123" s="1" customFormat="1" ht="17.25" customHeight="1">
      <c r="B123" s="326"/>
      <c r="C123" s="298" t="s">
        <v>1314</v>
      </c>
      <c r="D123" s="298"/>
      <c r="E123" s="298"/>
      <c r="F123" s="298" t="s">
        <v>1315</v>
      </c>
      <c r="G123" s="299"/>
      <c r="H123" s="298" t="s">
        <v>52</v>
      </c>
      <c r="I123" s="298" t="s">
        <v>55</v>
      </c>
      <c r="J123" s="298" t="s">
        <v>1316</v>
      </c>
      <c r="K123" s="327"/>
    </row>
    <row r="124" s="1" customFormat="1" ht="17.25" customHeight="1">
      <c r="B124" s="326"/>
      <c r="C124" s="300" t="s">
        <v>1317</v>
      </c>
      <c r="D124" s="300"/>
      <c r="E124" s="300"/>
      <c r="F124" s="301" t="s">
        <v>1318</v>
      </c>
      <c r="G124" s="302"/>
      <c r="H124" s="300"/>
      <c r="I124" s="300"/>
      <c r="J124" s="300" t="s">
        <v>1319</v>
      </c>
      <c r="K124" s="327"/>
    </row>
    <row r="125" s="1" customFormat="1" ht="5.25" customHeight="1">
      <c r="B125" s="328"/>
      <c r="C125" s="303"/>
      <c r="D125" s="303"/>
      <c r="E125" s="303"/>
      <c r="F125" s="303"/>
      <c r="G125" s="329"/>
      <c r="H125" s="303"/>
      <c r="I125" s="303"/>
      <c r="J125" s="303"/>
      <c r="K125" s="330"/>
    </row>
    <row r="126" s="1" customFormat="1" ht="15" customHeight="1">
      <c r="B126" s="328"/>
      <c r="C126" s="283" t="s">
        <v>1323</v>
      </c>
      <c r="D126" s="305"/>
      <c r="E126" s="305"/>
      <c r="F126" s="306" t="s">
        <v>1320</v>
      </c>
      <c r="G126" s="283"/>
      <c r="H126" s="283" t="s">
        <v>1360</v>
      </c>
      <c r="I126" s="283" t="s">
        <v>1322</v>
      </c>
      <c r="J126" s="283">
        <v>120</v>
      </c>
      <c r="K126" s="331"/>
    </row>
    <row r="127" s="1" customFormat="1" ht="15" customHeight="1">
      <c r="B127" s="328"/>
      <c r="C127" s="283" t="s">
        <v>1369</v>
      </c>
      <c r="D127" s="283"/>
      <c r="E127" s="283"/>
      <c r="F127" s="306" t="s">
        <v>1320</v>
      </c>
      <c r="G127" s="283"/>
      <c r="H127" s="283" t="s">
        <v>1370</v>
      </c>
      <c r="I127" s="283" t="s">
        <v>1322</v>
      </c>
      <c r="J127" s="283" t="s">
        <v>1371</v>
      </c>
      <c r="K127" s="331"/>
    </row>
    <row r="128" s="1" customFormat="1" ht="15" customHeight="1">
      <c r="B128" s="328"/>
      <c r="C128" s="283" t="s">
        <v>1268</v>
      </c>
      <c r="D128" s="283"/>
      <c r="E128" s="283"/>
      <c r="F128" s="306" t="s">
        <v>1320</v>
      </c>
      <c r="G128" s="283"/>
      <c r="H128" s="283" t="s">
        <v>1372</v>
      </c>
      <c r="I128" s="283" t="s">
        <v>1322</v>
      </c>
      <c r="J128" s="283" t="s">
        <v>1371</v>
      </c>
      <c r="K128" s="331"/>
    </row>
    <row r="129" s="1" customFormat="1" ht="15" customHeight="1">
      <c r="B129" s="328"/>
      <c r="C129" s="283" t="s">
        <v>1331</v>
      </c>
      <c r="D129" s="283"/>
      <c r="E129" s="283"/>
      <c r="F129" s="306" t="s">
        <v>1326</v>
      </c>
      <c r="G129" s="283"/>
      <c r="H129" s="283" t="s">
        <v>1332</v>
      </c>
      <c r="I129" s="283" t="s">
        <v>1322</v>
      </c>
      <c r="J129" s="283">
        <v>15</v>
      </c>
      <c r="K129" s="331"/>
    </row>
    <row r="130" s="1" customFormat="1" ht="15" customHeight="1">
      <c r="B130" s="328"/>
      <c r="C130" s="309" t="s">
        <v>1333</v>
      </c>
      <c r="D130" s="309"/>
      <c r="E130" s="309"/>
      <c r="F130" s="310" t="s">
        <v>1326</v>
      </c>
      <c r="G130" s="309"/>
      <c r="H130" s="309" t="s">
        <v>1334</v>
      </c>
      <c r="I130" s="309" t="s">
        <v>1322</v>
      </c>
      <c r="J130" s="309">
        <v>15</v>
      </c>
      <c r="K130" s="331"/>
    </row>
    <row r="131" s="1" customFormat="1" ht="15" customHeight="1">
      <c r="B131" s="328"/>
      <c r="C131" s="309" t="s">
        <v>1335</v>
      </c>
      <c r="D131" s="309"/>
      <c r="E131" s="309"/>
      <c r="F131" s="310" t="s">
        <v>1326</v>
      </c>
      <c r="G131" s="309"/>
      <c r="H131" s="309" t="s">
        <v>1336</v>
      </c>
      <c r="I131" s="309" t="s">
        <v>1322</v>
      </c>
      <c r="J131" s="309">
        <v>20</v>
      </c>
      <c r="K131" s="331"/>
    </row>
    <row r="132" s="1" customFormat="1" ht="15" customHeight="1">
      <c r="B132" s="328"/>
      <c r="C132" s="309" t="s">
        <v>1337</v>
      </c>
      <c r="D132" s="309"/>
      <c r="E132" s="309"/>
      <c r="F132" s="310" t="s">
        <v>1326</v>
      </c>
      <c r="G132" s="309"/>
      <c r="H132" s="309" t="s">
        <v>1338</v>
      </c>
      <c r="I132" s="309" t="s">
        <v>1322</v>
      </c>
      <c r="J132" s="309">
        <v>20</v>
      </c>
      <c r="K132" s="331"/>
    </row>
    <row r="133" s="1" customFormat="1" ht="15" customHeight="1">
      <c r="B133" s="328"/>
      <c r="C133" s="283" t="s">
        <v>1325</v>
      </c>
      <c r="D133" s="283"/>
      <c r="E133" s="283"/>
      <c r="F133" s="306" t="s">
        <v>1326</v>
      </c>
      <c r="G133" s="283"/>
      <c r="H133" s="283" t="s">
        <v>1360</v>
      </c>
      <c r="I133" s="283" t="s">
        <v>1322</v>
      </c>
      <c r="J133" s="283">
        <v>50</v>
      </c>
      <c r="K133" s="331"/>
    </row>
    <row r="134" s="1" customFormat="1" ht="15" customHeight="1">
      <c r="B134" s="328"/>
      <c r="C134" s="283" t="s">
        <v>1339</v>
      </c>
      <c r="D134" s="283"/>
      <c r="E134" s="283"/>
      <c r="F134" s="306" t="s">
        <v>1326</v>
      </c>
      <c r="G134" s="283"/>
      <c r="H134" s="283" t="s">
        <v>1360</v>
      </c>
      <c r="I134" s="283" t="s">
        <v>1322</v>
      </c>
      <c r="J134" s="283">
        <v>50</v>
      </c>
      <c r="K134" s="331"/>
    </row>
    <row r="135" s="1" customFormat="1" ht="15" customHeight="1">
      <c r="B135" s="328"/>
      <c r="C135" s="283" t="s">
        <v>1345</v>
      </c>
      <c r="D135" s="283"/>
      <c r="E135" s="283"/>
      <c r="F135" s="306" t="s">
        <v>1326</v>
      </c>
      <c r="G135" s="283"/>
      <c r="H135" s="283" t="s">
        <v>1360</v>
      </c>
      <c r="I135" s="283" t="s">
        <v>1322</v>
      </c>
      <c r="J135" s="283">
        <v>50</v>
      </c>
      <c r="K135" s="331"/>
    </row>
    <row r="136" s="1" customFormat="1" ht="15" customHeight="1">
      <c r="B136" s="328"/>
      <c r="C136" s="283" t="s">
        <v>1347</v>
      </c>
      <c r="D136" s="283"/>
      <c r="E136" s="283"/>
      <c r="F136" s="306" t="s">
        <v>1326</v>
      </c>
      <c r="G136" s="283"/>
      <c r="H136" s="283" t="s">
        <v>1360</v>
      </c>
      <c r="I136" s="283" t="s">
        <v>1322</v>
      </c>
      <c r="J136" s="283">
        <v>50</v>
      </c>
      <c r="K136" s="331"/>
    </row>
    <row r="137" s="1" customFormat="1" ht="15" customHeight="1">
      <c r="B137" s="328"/>
      <c r="C137" s="283" t="s">
        <v>1348</v>
      </c>
      <c r="D137" s="283"/>
      <c r="E137" s="283"/>
      <c r="F137" s="306" t="s">
        <v>1326</v>
      </c>
      <c r="G137" s="283"/>
      <c r="H137" s="283" t="s">
        <v>1373</v>
      </c>
      <c r="I137" s="283" t="s">
        <v>1322</v>
      </c>
      <c r="J137" s="283">
        <v>255</v>
      </c>
      <c r="K137" s="331"/>
    </row>
    <row r="138" s="1" customFormat="1" ht="15" customHeight="1">
      <c r="B138" s="328"/>
      <c r="C138" s="283" t="s">
        <v>1350</v>
      </c>
      <c r="D138" s="283"/>
      <c r="E138" s="283"/>
      <c r="F138" s="306" t="s">
        <v>1320</v>
      </c>
      <c r="G138" s="283"/>
      <c r="H138" s="283" t="s">
        <v>1374</v>
      </c>
      <c r="I138" s="283" t="s">
        <v>1352</v>
      </c>
      <c r="J138" s="283"/>
      <c r="K138" s="331"/>
    </row>
    <row r="139" s="1" customFormat="1" ht="15" customHeight="1">
      <c r="B139" s="328"/>
      <c r="C139" s="283" t="s">
        <v>1353</v>
      </c>
      <c r="D139" s="283"/>
      <c r="E139" s="283"/>
      <c r="F139" s="306" t="s">
        <v>1320</v>
      </c>
      <c r="G139" s="283"/>
      <c r="H139" s="283" t="s">
        <v>1375</v>
      </c>
      <c r="I139" s="283" t="s">
        <v>1355</v>
      </c>
      <c r="J139" s="283"/>
      <c r="K139" s="331"/>
    </row>
    <row r="140" s="1" customFormat="1" ht="15" customHeight="1">
      <c r="B140" s="328"/>
      <c r="C140" s="283" t="s">
        <v>1356</v>
      </c>
      <c r="D140" s="283"/>
      <c r="E140" s="283"/>
      <c r="F140" s="306" t="s">
        <v>1320</v>
      </c>
      <c r="G140" s="283"/>
      <c r="H140" s="283" t="s">
        <v>1356</v>
      </c>
      <c r="I140" s="283" t="s">
        <v>1355</v>
      </c>
      <c r="J140" s="283"/>
      <c r="K140" s="331"/>
    </row>
    <row r="141" s="1" customFormat="1" ht="15" customHeight="1">
      <c r="B141" s="328"/>
      <c r="C141" s="283" t="s">
        <v>36</v>
      </c>
      <c r="D141" s="283"/>
      <c r="E141" s="283"/>
      <c r="F141" s="306" t="s">
        <v>1320</v>
      </c>
      <c r="G141" s="283"/>
      <c r="H141" s="283" t="s">
        <v>1376</v>
      </c>
      <c r="I141" s="283" t="s">
        <v>1355</v>
      </c>
      <c r="J141" s="283"/>
      <c r="K141" s="331"/>
    </row>
    <row r="142" s="1" customFormat="1" ht="15" customHeight="1">
      <c r="B142" s="328"/>
      <c r="C142" s="283" t="s">
        <v>1377</v>
      </c>
      <c r="D142" s="283"/>
      <c r="E142" s="283"/>
      <c r="F142" s="306" t="s">
        <v>1320</v>
      </c>
      <c r="G142" s="283"/>
      <c r="H142" s="283" t="s">
        <v>1378</v>
      </c>
      <c r="I142" s="283" t="s">
        <v>1355</v>
      </c>
      <c r="J142" s="283"/>
      <c r="K142" s="331"/>
    </row>
    <row r="143" s="1" customFormat="1" ht="15" customHeight="1">
      <c r="B143" s="332"/>
      <c r="C143" s="333"/>
      <c r="D143" s="333"/>
      <c r="E143" s="333"/>
      <c r="F143" s="333"/>
      <c r="G143" s="333"/>
      <c r="H143" s="333"/>
      <c r="I143" s="333"/>
      <c r="J143" s="333"/>
      <c r="K143" s="334"/>
    </row>
    <row r="144" s="1" customFormat="1" ht="18.75" customHeight="1">
      <c r="B144" s="319"/>
      <c r="C144" s="319"/>
      <c r="D144" s="319"/>
      <c r="E144" s="319"/>
      <c r="F144" s="320"/>
      <c r="G144" s="319"/>
      <c r="H144" s="319"/>
      <c r="I144" s="319"/>
      <c r="J144" s="319"/>
      <c r="K144" s="319"/>
    </row>
    <row r="145" s="1" customFormat="1" ht="18.75" customHeight="1">
      <c r="B145" s="291"/>
      <c r="C145" s="291"/>
      <c r="D145" s="291"/>
      <c r="E145" s="291"/>
      <c r="F145" s="291"/>
      <c r="G145" s="291"/>
      <c r="H145" s="291"/>
      <c r="I145" s="291"/>
      <c r="J145" s="291"/>
      <c r="K145" s="291"/>
    </row>
    <row r="146" s="1" customFormat="1" ht="7.5" customHeight="1">
      <c r="B146" s="292"/>
      <c r="C146" s="293"/>
      <c r="D146" s="293"/>
      <c r="E146" s="293"/>
      <c r="F146" s="293"/>
      <c r="G146" s="293"/>
      <c r="H146" s="293"/>
      <c r="I146" s="293"/>
      <c r="J146" s="293"/>
      <c r="K146" s="294"/>
    </row>
    <row r="147" s="1" customFormat="1" ht="45" customHeight="1">
      <c r="B147" s="295"/>
      <c r="C147" s="296" t="s">
        <v>1379</v>
      </c>
      <c r="D147" s="296"/>
      <c r="E147" s="296"/>
      <c r="F147" s="296"/>
      <c r="G147" s="296"/>
      <c r="H147" s="296"/>
      <c r="I147" s="296"/>
      <c r="J147" s="296"/>
      <c r="K147" s="297"/>
    </row>
    <row r="148" s="1" customFormat="1" ht="17.25" customHeight="1">
      <c r="B148" s="295"/>
      <c r="C148" s="298" t="s">
        <v>1314</v>
      </c>
      <c r="D148" s="298"/>
      <c r="E148" s="298"/>
      <c r="F148" s="298" t="s">
        <v>1315</v>
      </c>
      <c r="G148" s="299"/>
      <c r="H148" s="298" t="s">
        <v>52</v>
      </c>
      <c r="I148" s="298" t="s">
        <v>55</v>
      </c>
      <c r="J148" s="298" t="s">
        <v>1316</v>
      </c>
      <c r="K148" s="297"/>
    </row>
    <row r="149" s="1" customFormat="1" ht="17.25" customHeight="1">
      <c r="B149" s="295"/>
      <c r="C149" s="300" t="s">
        <v>1317</v>
      </c>
      <c r="D149" s="300"/>
      <c r="E149" s="300"/>
      <c r="F149" s="301" t="s">
        <v>1318</v>
      </c>
      <c r="G149" s="302"/>
      <c r="H149" s="300"/>
      <c r="I149" s="300"/>
      <c r="J149" s="300" t="s">
        <v>1319</v>
      </c>
      <c r="K149" s="297"/>
    </row>
    <row r="150" s="1" customFormat="1" ht="5.25" customHeight="1">
      <c r="B150" s="308"/>
      <c r="C150" s="303"/>
      <c r="D150" s="303"/>
      <c r="E150" s="303"/>
      <c r="F150" s="303"/>
      <c r="G150" s="304"/>
      <c r="H150" s="303"/>
      <c r="I150" s="303"/>
      <c r="J150" s="303"/>
      <c r="K150" s="331"/>
    </row>
    <row r="151" s="1" customFormat="1" ht="15" customHeight="1">
      <c r="B151" s="308"/>
      <c r="C151" s="335" t="s">
        <v>1323</v>
      </c>
      <c r="D151" s="283"/>
      <c r="E151" s="283"/>
      <c r="F151" s="336" t="s">
        <v>1320</v>
      </c>
      <c r="G151" s="283"/>
      <c r="H151" s="335" t="s">
        <v>1360</v>
      </c>
      <c r="I151" s="335" t="s">
        <v>1322</v>
      </c>
      <c r="J151" s="335">
        <v>120</v>
      </c>
      <c r="K151" s="331"/>
    </row>
    <row r="152" s="1" customFormat="1" ht="15" customHeight="1">
      <c r="B152" s="308"/>
      <c r="C152" s="335" t="s">
        <v>1369</v>
      </c>
      <c r="D152" s="283"/>
      <c r="E152" s="283"/>
      <c r="F152" s="336" t="s">
        <v>1320</v>
      </c>
      <c r="G152" s="283"/>
      <c r="H152" s="335" t="s">
        <v>1380</v>
      </c>
      <c r="I152" s="335" t="s">
        <v>1322</v>
      </c>
      <c r="J152" s="335" t="s">
        <v>1371</v>
      </c>
      <c r="K152" s="331"/>
    </row>
    <row r="153" s="1" customFormat="1" ht="15" customHeight="1">
      <c r="B153" s="308"/>
      <c r="C153" s="335" t="s">
        <v>1268</v>
      </c>
      <c r="D153" s="283"/>
      <c r="E153" s="283"/>
      <c r="F153" s="336" t="s">
        <v>1320</v>
      </c>
      <c r="G153" s="283"/>
      <c r="H153" s="335" t="s">
        <v>1381</v>
      </c>
      <c r="I153" s="335" t="s">
        <v>1322</v>
      </c>
      <c r="J153" s="335" t="s">
        <v>1371</v>
      </c>
      <c r="K153" s="331"/>
    </row>
    <row r="154" s="1" customFormat="1" ht="15" customHeight="1">
      <c r="B154" s="308"/>
      <c r="C154" s="335" t="s">
        <v>1325</v>
      </c>
      <c r="D154" s="283"/>
      <c r="E154" s="283"/>
      <c r="F154" s="336" t="s">
        <v>1326</v>
      </c>
      <c r="G154" s="283"/>
      <c r="H154" s="335" t="s">
        <v>1360</v>
      </c>
      <c r="I154" s="335" t="s">
        <v>1322</v>
      </c>
      <c r="J154" s="335">
        <v>50</v>
      </c>
      <c r="K154" s="331"/>
    </row>
    <row r="155" s="1" customFormat="1" ht="15" customHeight="1">
      <c r="B155" s="308"/>
      <c r="C155" s="335" t="s">
        <v>1328</v>
      </c>
      <c r="D155" s="283"/>
      <c r="E155" s="283"/>
      <c r="F155" s="336" t="s">
        <v>1320</v>
      </c>
      <c r="G155" s="283"/>
      <c r="H155" s="335" t="s">
        <v>1360</v>
      </c>
      <c r="I155" s="335" t="s">
        <v>1330</v>
      </c>
      <c r="J155" s="335"/>
      <c r="K155" s="331"/>
    </row>
    <row r="156" s="1" customFormat="1" ht="15" customHeight="1">
      <c r="B156" s="308"/>
      <c r="C156" s="335" t="s">
        <v>1339</v>
      </c>
      <c r="D156" s="283"/>
      <c r="E156" s="283"/>
      <c r="F156" s="336" t="s">
        <v>1326</v>
      </c>
      <c r="G156" s="283"/>
      <c r="H156" s="335" t="s">
        <v>1360</v>
      </c>
      <c r="I156" s="335" t="s">
        <v>1322</v>
      </c>
      <c r="J156" s="335">
        <v>50</v>
      </c>
      <c r="K156" s="331"/>
    </row>
    <row r="157" s="1" customFormat="1" ht="15" customHeight="1">
      <c r="B157" s="308"/>
      <c r="C157" s="335" t="s">
        <v>1347</v>
      </c>
      <c r="D157" s="283"/>
      <c r="E157" s="283"/>
      <c r="F157" s="336" t="s">
        <v>1326</v>
      </c>
      <c r="G157" s="283"/>
      <c r="H157" s="335" t="s">
        <v>1360</v>
      </c>
      <c r="I157" s="335" t="s">
        <v>1322</v>
      </c>
      <c r="J157" s="335">
        <v>50</v>
      </c>
      <c r="K157" s="331"/>
    </row>
    <row r="158" s="1" customFormat="1" ht="15" customHeight="1">
      <c r="B158" s="308"/>
      <c r="C158" s="335" t="s">
        <v>1345</v>
      </c>
      <c r="D158" s="283"/>
      <c r="E158" s="283"/>
      <c r="F158" s="336" t="s">
        <v>1326</v>
      </c>
      <c r="G158" s="283"/>
      <c r="H158" s="335" t="s">
        <v>1360</v>
      </c>
      <c r="I158" s="335" t="s">
        <v>1322</v>
      </c>
      <c r="J158" s="335">
        <v>50</v>
      </c>
      <c r="K158" s="331"/>
    </row>
    <row r="159" s="1" customFormat="1" ht="15" customHeight="1">
      <c r="B159" s="308"/>
      <c r="C159" s="335" t="s">
        <v>100</v>
      </c>
      <c r="D159" s="283"/>
      <c r="E159" s="283"/>
      <c r="F159" s="336" t="s">
        <v>1320</v>
      </c>
      <c r="G159" s="283"/>
      <c r="H159" s="335" t="s">
        <v>1382</v>
      </c>
      <c r="I159" s="335" t="s">
        <v>1322</v>
      </c>
      <c r="J159" s="335" t="s">
        <v>1383</v>
      </c>
      <c r="K159" s="331"/>
    </row>
    <row r="160" s="1" customFormat="1" ht="15" customHeight="1">
      <c r="B160" s="308"/>
      <c r="C160" s="335" t="s">
        <v>1384</v>
      </c>
      <c r="D160" s="283"/>
      <c r="E160" s="283"/>
      <c r="F160" s="336" t="s">
        <v>1320</v>
      </c>
      <c r="G160" s="283"/>
      <c r="H160" s="335" t="s">
        <v>1385</v>
      </c>
      <c r="I160" s="335" t="s">
        <v>1355</v>
      </c>
      <c r="J160" s="335"/>
      <c r="K160" s="331"/>
    </row>
    <row r="161" s="1" customFormat="1" ht="15" customHeight="1">
      <c r="B161" s="337"/>
      <c r="C161" s="317"/>
      <c r="D161" s="317"/>
      <c r="E161" s="317"/>
      <c r="F161" s="317"/>
      <c r="G161" s="317"/>
      <c r="H161" s="317"/>
      <c r="I161" s="317"/>
      <c r="J161" s="317"/>
      <c r="K161" s="338"/>
    </row>
    <row r="162" s="1" customFormat="1" ht="18.75" customHeight="1">
      <c r="B162" s="319"/>
      <c r="C162" s="329"/>
      <c r="D162" s="329"/>
      <c r="E162" s="329"/>
      <c r="F162" s="339"/>
      <c r="G162" s="329"/>
      <c r="H162" s="329"/>
      <c r="I162" s="329"/>
      <c r="J162" s="329"/>
      <c r="K162" s="319"/>
    </row>
    <row r="163" s="1" customFormat="1" ht="18.75" customHeight="1">
      <c r="B163" s="291"/>
      <c r="C163" s="291"/>
      <c r="D163" s="291"/>
      <c r="E163" s="291"/>
      <c r="F163" s="291"/>
      <c r="G163" s="291"/>
      <c r="H163" s="291"/>
      <c r="I163" s="291"/>
      <c r="J163" s="291"/>
      <c r="K163" s="291"/>
    </row>
    <row r="164" s="1" customFormat="1" ht="7.5" customHeight="1">
      <c r="B164" s="270"/>
      <c r="C164" s="271"/>
      <c r="D164" s="271"/>
      <c r="E164" s="271"/>
      <c r="F164" s="271"/>
      <c r="G164" s="271"/>
      <c r="H164" s="271"/>
      <c r="I164" s="271"/>
      <c r="J164" s="271"/>
      <c r="K164" s="272"/>
    </row>
    <row r="165" s="1" customFormat="1" ht="45" customHeight="1">
      <c r="B165" s="273"/>
      <c r="C165" s="274" t="s">
        <v>1386</v>
      </c>
      <c r="D165" s="274"/>
      <c r="E165" s="274"/>
      <c r="F165" s="274"/>
      <c r="G165" s="274"/>
      <c r="H165" s="274"/>
      <c r="I165" s="274"/>
      <c r="J165" s="274"/>
      <c r="K165" s="275"/>
    </row>
    <row r="166" s="1" customFormat="1" ht="17.25" customHeight="1">
      <c r="B166" s="273"/>
      <c r="C166" s="298" t="s">
        <v>1314</v>
      </c>
      <c r="D166" s="298"/>
      <c r="E166" s="298"/>
      <c r="F166" s="298" t="s">
        <v>1315</v>
      </c>
      <c r="G166" s="340"/>
      <c r="H166" s="341" t="s">
        <v>52</v>
      </c>
      <c r="I166" s="341" t="s">
        <v>55</v>
      </c>
      <c r="J166" s="298" t="s">
        <v>1316</v>
      </c>
      <c r="K166" s="275"/>
    </row>
    <row r="167" s="1" customFormat="1" ht="17.25" customHeight="1">
      <c r="B167" s="276"/>
      <c r="C167" s="300" t="s">
        <v>1317</v>
      </c>
      <c r="D167" s="300"/>
      <c r="E167" s="300"/>
      <c r="F167" s="301" t="s">
        <v>1318</v>
      </c>
      <c r="G167" s="342"/>
      <c r="H167" s="343"/>
      <c r="I167" s="343"/>
      <c r="J167" s="300" t="s">
        <v>1319</v>
      </c>
      <c r="K167" s="278"/>
    </row>
    <row r="168" s="1" customFormat="1" ht="5.25" customHeight="1">
      <c r="B168" s="308"/>
      <c r="C168" s="303"/>
      <c r="D168" s="303"/>
      <c r="E168" s="303"/>
      <c r="F168" s="303"/>
      <c r="G168" s="304"/>
      <c r="H168" s="303"/>
      <c r="I168" s="303"/>
      <c r="J168" s="303"/>
      <c r="K168" s="331"/>
    </row>
    <row r="169" s="1" customFormat="1" ht="15" customHeight="1">
      <c r="B169" s="308"/>
      <c r="C169" s="283" t="s">
        <v>1323</v>
      </c>
      <c r="D169" s="283"/>
      <c r="E169" s="283"/>
      <c r="F169" s="306" t="s">
        <v>1320</v>
      </c>
      <c r="G169" s="283"/>
      <c r="H169" s="283" t="s">
        <v>1360</v>
      </c>
      <c r="I169" s="283" t="s">
        <v>1322</v>
      </c>
      <c r="J169" s="283">
        <v>120</v>
      </c>
      <c r="K169" s="331"/>
    </row>
    <row r="170" s="1" customFormat="1" ht="15" customHeight="1">
      <c r="B170" s="308"/>
      <c r="C170" s="283" t="s">
        <v>1369</v>
      </c>
      <c r="D170" s="283"/>
      <c r="E170" s="283"/>
      <c r="F170" s="306" t="s">
        <v>1320</v>
      </c>
      <c r="G170" s="283"/>
      <c r="H170" s="283" t="s">
        <v>1370</v>
      </c>
      <c r="I170" s="283" t="s">
        <v>1322</v>
      </c>
      <c r="J170" s="283" t="s">
        <v>1371</v>
      </c>
      <c r="K170" s="331"/>
    </row>
    <row r="171" s="1" customFormat="1" ht="15" customHeight="1">
      <c r="B171" s="308"/>
      <c r="C171" s="283" t="s">
        <v>1268</v>
      </c>
      <c r="D171" s="283"/>
      <c r="E171" s="283"/>
      <c r="F171" s="306" t="s">
        <v>1320</v>
      </c>
      <c r="G171" s="283"/>
      <c r="H171" s="283" t="s">
        <v>1387</v>
      </c>
      <c r="I171" s="283" t="s">
        <v>1322</v>
      </c>
      <c r="J171" s="283" t="s">
        <v>1371</v>
      </c>
      <c r="K171" s="331"/>
    </row>
    <row r="172" s="1" customFormat="1" ht="15" customHeight="1">
      <c r="B172" s="308"/>
      <c r="C172" s="283" t="s">
        <v>1325</v>
      </c>
      <c r="D172" s="283"/>
      <c r="E172" s="283"/>
      <c r="F172" s="306" t="s">
        <v>1326</v>
      </c>
      <c r="G172" s="283"/>
      <c r="H172" s="283" t="s">
        <v>1387</v>
      </c>
      <c r="I172" s="283" t="s">
        <v>1322</v>
      </c>
      <c r="J172" s="283">
        <v>50</v>
      </c>
      <c r="K172" s="331"/>
    </row>
    <row r="173" s="1" customFormat="1" ht="15" customHeight="1">
      <c r="B173" s="308"/>
      <c r="C173" s="283" t="s">
        <v>1328</v>
      </c>
      <c r="D173" s="283"/>
      <c r="E173" s="283"/>
      <c r="F173" s="306" t="s">
        <v>1320</v>
      </c>
      <c r="G173" s="283"/>
      <c r="H173" s="283" t="s">
        <v>1387</v>
      </c>
      <c r="I173" s="283" t="s">
        <v>1330</v>
      </c>
      <c r="J173" s="283"/>
      <c r="K173" s="331"/>
    </row>
    <row r="174" s="1" customFormat="1" ht="15" customHeight="1">
      <c r="B174" s="308"/>
      <c r="C174" s="283" t="s">
        <v>1339</v>
      </c>
      <c r="D174" s="283"/>
      <c r="E174" s="283"/>
      <c r="F174" s="306" t="s">
        <v>1326</v>
      </c>
      <c r="G174" s="283"/>
      <c r="H174" s="283" t="s">
        <v>1387</v>
      </c>
      <c r="I174" s="283" t="s">
        <v>1322</v>
      </c>
      <c r="J174" s="283">
        <v>50</v>
      </c>
      <c r="K174" s="331"/>
    </row>
    <row r="175" s="1" customFormat="1" ht="15" customHeight="1">
      <c r="B175" s="308"/>
      <c r="C175" s="283" t="s">
        <v>1347</v>
      </c>
      <c r="D175" s="283"/>
      <c r="E175" s="283"/>
      <c r="F175" s="306" t="s">
        <v>1326</v>
      </c>
      <c r="G175" s="283"/>
      <c r="H175" s="283" t="s">
        <v>1387</v>
      </c>
      <c r="I175" s="283" t="s">
        <v>1322</v>
      </c>
      <c r="J175" s="283">
        <v>50</v>
      </c>
      <c r="K175" s="331"/>
    </row>
    <row r="176" s="1" customFormat="1" ht="15" customHeight="1">
      <c r="B176" s="308"/>
      <c r="C176" s="283" t="s">
        <v>1345</v>
      </c>
      <c r="D176" s="283"/>
      <c r="E176" s="283"/>
      <c r="F176" s="306" t="s">
        <v>1326</v>
      </c>
      <c r="G176" s="283"/>
      <c r="H176" s="283" t="s">
        <v>1387</v>
      </c>
      <c r="I176" s="283" t="s">
        <v>1322</v>
      </c>
      <c r="J176" s="283">
        <v>50</v>
      </c>
      <c r="K176" s="331"/>
    </row>
    <row r="177" s="1" customFormat="1" ht="15" customHeight="1">
      <c r="B177" s="308"/>
      <c r="C177" s="283" t="s">
        <v>105</v>
      </c>
      <c r="D177" s="283"/>
      <c r="E177" s="283"/>
      <c r="F177" s="306" t="s">
        <v>1320</v>
      </c>
      <c r="G177" s="283"/>
      <c r="H177" s="283" t="s">
        <v>1388</v>
      </c>
      <c r="I177" s="283" t="s">
        <v>1389</v>
      </c>
      <c r="J177" s="283"/>
      <c r="K177" s="331"/>
    </row>
    <row r="178" s="1" customFormat="1" ht="15" customHeight="1">
      <c r="B178" s="308"/>
      <c r="C178" s="283" t="s">
        <v>55</v>
      </c>
      <c r="D178" s="283"/>
      <c r="E178" s="283"/>
      <c r="F178" s="306" t="s">
        <v>1320</v>
      </c>
      <c r="G178" s="283"/>
      <c r="H178" s="283" t="s">
        <v>1390</v>
      </c>
      <c r="I178" s="283" t="s">
        <v>1391</v>
      </c>
      <c r="J178" s="283">
        <v>1</v>
      </c>
      <c r="K178" s="331"/>
    </row>
    <row r="179" s="1" customFormat="1" ht="15" customHeight="1">
      <c r="B179" s="308"/>
      <c r="C179" s="283" t="s">
        <v>51</v>
      </c>
      <c r="D179" s="283"/>
      <c r="E179" s="283"/>
      <c r="F179" s="306" t="s">
        <v>1320</v>
      </c>
      <c r="G179" s="283"/>
      <c r="H179" s="283" t="s">
        <v>1392</v>
      </c>
      <c r="I179" s="283" t="s">
        <v>1322</v>
      </c>
      <c r="J179" s="283">
        <v>20</v>
      </c>
      <c r="K179" s="331"/>
    </row>
    <row r="180" s="1" customFormat="1" ht="15" customHeight="1">
      <c r="B180" s="308"/>
      <c r="C180" s="283" t="s">
        <v>52</v>
      </c>
      <c r="D180" s="283"/>
      <c r="E180" s="283"/>
      <c r="F180" s="306" t="s">
        <v>1320</v>
      </c>
      <c r="G180" s="283"/>
      <c r="H180" s="283" t="s">
        <v>1393</v>
      </c>
      <c r="I180" s="283" t="s">
        <v>1322</v>
      </c>
      <c r="J180" s="283">
        <v>255</v>
      </c>
      <c r="K180" s="331"/>
    </row>
    <row r="181" s="1" customFormat="1" ht="15" customHeight="1">
      <c r="B181" s="308"/>
      <c r="C181" s="283" t="s">
        <v>106</v>
      </c>
      <c r="D181" s="283"/>
      <c r="E181" s="283"/>
      <c r="F181" s="306" t="s">
        <v>1320</v>
      </c>
      <c r="G181" s="283"/>
      <c r="H181" s="283" t="s">
        <v>1284</v>
      </c>
      <c r="I181" s="283" t="s">
        <v>1322</v>
      </c>
      <c r="J181" s="283">
        <v>10</v>
      </c>
      <c r="K181" s="331"/>
    </row>
    <row r="182" s="1" customFormat="1" ht="15" customHeight="1">
      <c r="B182" s="308"/>
      <c r="C182" s="283" t="s">
        <v>107</v>
      </c>
      <c r="D182" s="283"/>
      <c r="E182" s="283"/>
      <c r="F182" s="306" t="s">
        <v>1320</v>
      </c>
      <c r="G182" s="283"/>
      <c r="H182" s="283" t="s">
        <v>1394</v>
      </c>
      <c r="I182" s="283" t="s">
        <v>1355</v>
      </c>
      <c r="J182" s="283"/>
      <c r="K182" s="331"/>
    </row>
    <row r="183" s="1" customFormat="1" ht="15" customHeight="1">
      <c r="B183" s="308"/>
      <c r="C183" s="283" t="s">
        <v>1395</v>
      </c>
      <c r="D183" s="283"/>
      <c r="E183" s="283"/>
      <c r="F183" s="306" t="s">
        <v>1320</v>
      </c>
      <c r="G183" s="283"/>
      <c r="H183" s="283" t="s">
        <v>1396</v>
      </c>
      <c r="I183" s="283" t="s">
        <v>1355</v>
      </c>
      <c r="J183" s="283"/>
      <c r="K183" s="331"/>
    </row>
    <row r="184" s="1" customFormat="1" ht="15" customHeight="1">
      <c r="B184" s="308"/>
      <c r="C184" s="283" t="s">
        <v>1384</v>
      </c>
      <c r="D184" s="283"/>
      <c r="E184" s="283"/>
      <c r="F184" s="306" t="s">
        <v>1320</v>
      </c>
      <c r="G184" s="283"/>
      <c r="H184" s="283" t="s">
        <v>1397</v>
      </c>
      <c r="I184" s="283" t="s">
        <v>1355</v>
      </c>
      <c r="J184" s="283"/>
      <c r="K184" s="331"/>
    </row>
    <row r="185" s="1" customFormat="1" ht="15" customHeight="1">
      <c r="B185" s="308"/>
      <c r="C185" s="283" t="s">
        <v>109</v>
      </c>
      <c r="D185" s="283"/>
      <c r="E185" s="283"/>
      <c r="F185" s="306" t="s">
        <v>1326</v>
      </c>
      <c r="G185" s="283"/>
      <c r="H185" s="283" t="s">
        <v>1398</v>
      </c>
      <c r="I185" s="283" t="s">
        <v>1322</v>
      </c>
      <c r="J185" s="283">
        <v>50</v>
      </c>
      <c r="K185" s="331"/>
    </row>
    <row r="186" s="1" customFormat="1" ht="15" customHeight="1">
      <c r="B186" s="308"/>
      <c r="C186" s="283" t="s">
        <v>1399</v>
      </c>
      <c r="D186" s="283"/>
      <c r="E186" s="283"/>
      <c r="F186" s="306" t="s">
        <v>1326</v>
      </c>
      <c r="G186" s="283"/>
      <c r="H186" s="283" t="s">
        <v>1400</v>
      </c>
      <c r="I186" s="283" t="s">
        <v>1401</v>
      </c>
      <c r="J186" s="283"/>
      <c r="K186" s="331"/>
    </row>
    <row r="187" s="1" customFormat="1" ht="15" customHeight="1">
      <c r="B187" s="308"/>
      <c r="C187" s="283" t="s">
        <v>1402</v>
      </c>
      <c r="D187" s="283"/>
      <c r="E187" s="283"/>
      <c r="F187" s="306" t="s">
        <v>1326</v>
      </c>
      <c r="G187" s="283"/>
      <c r="H187" s="283" t="s">
        <v>1403</v>
      </c>
      <c r="I187" s="283" t="s">
        <v>1401</v>
      </c>
      <c r="J187" s="283"/>
      <c r="K187" s="331"/>
    </row>
    <row r="188" s="1" customFormat="1" ht="15" customHeight="1">
      <c r="B188" s="308"/>
      <c r="C188" s="283" t="s">
        <v>1404</v>
      </c>
      <c r="D188" s="283"/>
      <c r="E188" s="283"/>
      <c r="F188" s="306" t="s">
        <v>1326</v>
      </c>
      <c r="G188" s="283"/>
      <c r="H188" s="283" t="s">
        <v>1405</v>
      </c>
      <c r="I188" s="283" t="s">
        <v>1401</v>
      </c>
      <c r="J188" s="283"/>
      <c r="K188" s="331"/>
    </row>
    <row r="189" s="1" customFormat="1" ht="15" customHeight="1">
      <c r="B189" s="308"/>
      <c r="C189" s="344" t="s">
        <v>1406</v>
      </c>
      <c r="D189" s="283"/>
      <c r="E189" s="283"/>
      <c r="F189" s="306" t="s">
        <v>1326</v>
      </c>
      <c r="G189" s="283"/>
      <c r="H189" s="283" t="s">
        <v>1407</v>
      </c>
      <c r="I189" s="283" t="s">
        <v>1408</v>
      </c>
      <c r="J189" s="345" t="s">
        <v>1409</v>
      </c>
      <c r="K189" s="331"/>
    </row>
    <row r="190" s="1" customFormat="1" ht="15" customHeight="1">
      <c r="B190" s="308"/>
      <c r="C190" s="344" t="s">
        <v>40</v>
      </c>
      <c r="D190" s="283"/>
      <c r="E190" s="283"/>
      <c r="F190" s="306" t="s">
        <v>1320</v>
      </c>
      <c r="G190" s="283"/>
      <c r="H190" s="280" t="s">
        <v>1410</v>
      </c>
      <c r="I190" s="283" t="s">
        <v>1411</v>
      </c>
      <c r="J190" s="283"/>
      <c r="K190" s="331"/>
    </row>
    <row r="191" s="1" customFormat="1" ht="15" customHeight="1">
      <c r="B191" s="308"/>
      <c r="C191" s="344" t="s">
        <v>1412</v>
      </c>
      <c r="D191" s="283"/>
      <c r="E191" s="283"/>
      <c r="F191" s="306" t="s">
        <v>1320</v>
      </c>
      <c r="G191" s="283"/>
      <c r="H191" s="283" t="s">
        <v>1413</v>
      </c>
      <c r="I191" s="283" t="s">
        <v>1355</v>
      </c>
      <c r="J191" s="283"/>
      <c r="K191" s="331"/>
    </row>
    <row r="192" s="1" customFormat="1" ht="15" customHeight="1">
      <c r="B192" s="308"/>
      <c r="C192" s="344" t="s">
        <v>1414</v>
      </c>
      <c r="D192" s="283"/>
      <c r="E192" s="283"/>
      <c r="F192" s="306" t="s">
        <v>1320</v>
      </c>
      <c r="G192" s="283"/>
      <c r="H192" s="283" t="s">
        <v>1415</v>
      </c>
      <c r="I192" s="283" t="s">
        <v>1355</v>
      </c>
      <c r="J192" s="283"/>
      <c r="K192" s="331"/>
    </row>
    <row r="193" s="1" customFormat="1" ht="15" customHeight="1">
      <c r="B193" s="308"/>
      <c r="C193" s="344" t="s">
        <v>1416</v>
      </c>
      <c r="D193" s="283"/>
      <c r="E193" s="283"/>
      <c r="F193" s="306" t="s">
        <v>1326</v>
      </c>
      <c r="G193" s="283"/>
      <c r="H193" s="283" t="s">
        <v>1417</v>
      </c>
      <c r="I193" s="283" t="s">
        <v>1355</v>
      </c>
      <c r="J193" s="283"/>
      <c r="K193" s="331"/>
    </row>
    <row r="194" s="1" customFormat="1" ht="15" customHeight="1">
      <c r="B194" s="337"/>
      <c r="C194" s="346"/>
      <c r="D194" s="317"/>
      <c r="E194" s="317"/>
      <c r="F194" s="317"/>
      <c r="G194" s="317"/>
      <c r="H194" s="317"/>
      <c r="I194" s="317"/>
      <c r="J194" s="317"/>
      <c r="K194" s="338"/>
    </row>
    <row r="195" s="1" customFormat="1" ht="18.75" customHeight="1">
      <c r="B195" s="319"/>
      <c r="C195" s="329"/>
      <c r="D195" s="329"/>
      <c r="E195" s="329"/>
      <c r="F195" s="339"/>
      <c r="G195" s="329"/>
      <c r="H195" s="329"/>
      <c r="I195" s="329"/>
      <c r="J195" s="329"/>
      <c r="K195" s="319"/>
    </row>
    <row r="196" s="1" customFormat="1" ht="18.75" customHeight="1">
      <c r="B196" s="319"/>
      <c r="C196" s="329"/>
      <c r="D196" s="329"/>
      <c r="E196" s="329"/>
      <c r="F196" s="339"/>
      <c r="G196" s="329"/>
      <c r="H196" s="329"/>
      <c r="I196" s="329"/>
      <c r="J196" s="329"/>
      <c r="K196" s="319"/>
    </row>
    <row r="197" s="1" customFormat="1" ht="18.75" customHeight="1">
      <c r="B197" s="291"/>
      <c r="C197" s="291"/>
      <c r="D197" s="291"/>
      <c r="E197" s="291"/>
      <c r="F197" s="291"/>
      <c r="G197" s="291"/>
      <c r="H197" s="291"/>
      <c r="I197" s="291"/>
      <c r="J197" s="291"/>
      <c r="K197" s="291"/>
    </row>
    <row r="198" s="1" customFormat="1" ht="13.5">
      <c r="B198" s="270"/>
      <c r="C198" s="271"/>
      <c r="D198" s="271"/>
      <c r="E198" s="271"/>
      <c r="F198" s="271"/>
      <c r="G198" s="271"/>
      <c r="H198" s="271"/>
      <c r="I198" s="271"/>
      <c r="J198" s="271"/>
      <c r="K198" s="272"/>
    </row>
    <row r="199" s="1" customFormat="1" ht="21">
      <c r="B199" s="273"/>
      <c r="C199" s="274" t="s">
        <v>1418</v>
      </c>
      <c r="D199" s="274"/>
      <c r="E199" s="274"/>
      <c r="F199" s="274"/>
      <c r="G199" s="274"/>
      <c r="H199" s="274"/>
      <c r="I199" s="274"/>
      <c r="J199" s="274"/>
      <c r="K199" s="275"/>
    </row>
    <row r="200" s="1" customFormat="1" ht="25.5" customHeight="1">
      <c r="B200" s="273"/>
      <c r="C200" s="347" t="s">
        <v>1419</v>
      </c>
      <c r="D200" s="347"/>
      <c r="E200" s="347"/>
      <c r="F200" s="347" t="s">
        <v>1420</v>
      </c>
      <c r="G200" s="348"/>
      <c r="H200" s="347" t="s">
        <v>1421</v>
      </c>
      <c r="I200" s="347"/>
      <c r="J200" s="347"/>
      <c r="K200" s="275"/>
    </row>
    <row r="201" s="1" customFormat="1" ht="5.25" customHeight="1">
      <c r="B201" s="308"/>
      <c r="C201" s="303"/>
      <c r="D201" s="303"/>
      <c r="E201" s="303"/>
      <c r="F201" s="303"/>
      <c r="G201" s="329"/>
      <c r="H201" s="303"/>
      <c r="I201" s="303"/>
      <c r="J201" s="303"/>
      <c r="K201" s="331"/>
    </row>
    <row r="202" s="1" customFormat="1" ht="15" customHeight="1">
      <c r="B202" s="308"/>
      <c r="C202" s="283" t="s">
        <v>1411</v>
      </c>
      <c r="D202" s="283"/>
      <c r="E202" s="283"/>
      <c r="F202" s="306" t="s">
        <v>41</v>
      </c>
      <c r="G202" s="283"/>
      <c r="H202" s="283" t="s">
        <v>1422</v>
      </c>
      <c r="I202" s="283"/>
      <c r="J202" s="283"/>
      <c r="K202" s="331"/>
    </row>
    <row r="203" s="1" customFormat="1" ht="15" customHeight="1">
      <c r="B203" s="308"/>
      <c r="C203" s="283"/>
      <c r="D203" s="283"/>
      <c r="E203" s="283"/>
      <c r="F203" s="306" t="s">
        <v>42</v>
      </c>
      <c r="G203" s="283"/>
      <c r="H203" s="283" t="s">
        <v>1423</v>
      </c>
      <c r="I203" s="283"/>
      <c r="J203" s="283"/>
      <c r="K203" s="331"/>
    </row>
    <row r="204" s="1" customFormat="1" ht="15" customHeight="1">
      <c r="B204" s="308"/>
      <c r="C204" s="283"/>
      <c r="D204" s="283"/>
      <c r="E204" s="283"/>
      <c r="F204" s="306" t="s">
        <v>45</v>
      </c>
      <c r="G204" s="283"/>
      <c r="H204" s="283" t="s">
        <v>1424</v>
      </c>
      <c r="I204" s="283"/>
      <c r="J204" s="283"/>
      <c r="K204" s="331"/>
    </row>
    <row r="205" s="1" customFormat="1" ht="15" customHeight="1">
      <c r="B205" s="308"/>
      <c r="C205" s="283"/>
      <c r="D205" s="283"/>
      <c r="E205" s="283"/>
      <c r="F205" s="306" t="s">
        <v>43</v>
      </c>
      <c r="G205" s="283"/>
      <c r="H205" s="283" t="s">
        <v>1425</v>
      </c>
      <c r="I205" s="283"/>
      <c r="J205" s="283"/>
      <c r="K205" s="331"/>
    </row>
    <row r="206" s="1" customFormat="1" ht="15" customHeight="1">
      <c r="B206" s="308"/>
      <c r="C206" s="283"/>
      <c r="D206" s="283"/>
      <c r="E206" s="283"/>
      <c r="F206" s="306" t="s">
        <v>44</v>
      </c>
      <c r="G206" s="283"/>
      <c r="H206" s="283" t="s">
        <v>1426</v>
      </c>
      <c r="I206" s="283"/>
      <c r="J206" s="283"/>
      <c r="K206" s="331"/>
    </row>
    <row r="207" s="1" customFormat="1" ht="15" customHeight="1">
      <c r="B207" s="308"/>
      <c r="C207" s="283"/>
      <c r="D207" s="283"/>
      <c r="E207" s="283"/>
      <c r="F207" s="306"/>
      <c r="G207" s="283"/>
      <c r="H207" s="283"/>
      <c r="I207" s="283"/>
      <c r="J207" s="283"/>
      <c r="K207" s="331"/>
    </row>
    <row r="208" s="1" customFormat="1" ht="15" customHeight="1">
      <c r="B208" s="308"/>
      <c r="C208" s="283" t="s">
        <v>1367</v>
      </c>
      <c r="D208" s="283"/>
      <c r="E208" s="283"/>
      <c r="F208" s="306" t="s">
        <v>77</v>
      </c>
      <c r="G208" s="283"/>
      <c r="H208" s="283" t="s">
        <v>1427</v>
      </c>
      <c r="I208" s="283"/>
      <c r="J208" s="283"/>
      <c r="K208" s="331"/>
    </row>
    <row r="209" s="1" customFormat="1" ht="15" customHeight="1">
      <c r="B209" s="308"/>
      <c r="C209" s="283"/>
      <c r="D209" s="283"/>
      <c r="E209" s="283"/>
      <c r="F209" s="306" t="s">
        <v>1262</v>
      </c>
      <c r="G209" s="283"/>
      <c r="H209" s="283" t="s">
        <v>1263</v>
      </c>
      <c r="I209" s="283"/>
      <c r="J209" s="283"/>
      <c r="K209" s="331"/>
    </row>
    <row r="210" s="1" customFormat="1" ht="15" customHeight="1">
      <c r="B210" s="308"/>
      <c r="C210" s="283"/>
      <c r="D210" s="283"/>
      <c r="E210" s="283"/>
      <c r="F210" s="306" t="s">
        <v>1260</v>
      </c>
      <c r="G210" s="283"/>
      <c r="H210" s="283" t="s">
        <v>1428</v>
      </c>
      <c r="I210" s="283"/>
      <c r="J210" s="283"/>
      <c r="K210" s="331"/>
    </row>
    <row r="211" s="1" customFormat="1" ht="15" customHeight="1">
      <c r="B211" s="349"/>
      <c r="C211" s="283"/>
      <c r="D211" s="283"/>
      <c r="E211" s="283"/>
      <c r="F211" s="306" t="s">
        <v>1264</v>
      </c>
      <c r="G211" s="344"/>
      <c r="H211" s="335" t="s">
        <v>1265</v>
      </c>
      <c r="I211" s="335"/>
      <c r="J211" s="335"/>
      <c r="K211" s="350"/>
    </row>
    <row r="212" s="1" customFormat="1" ht="15" customHeight="1">
      <c r="B212" s="349"/>
      <c r="C212" s="283"/>
      <c r="D212" s="283"/>
      <c r="E212" s="283"/>
      <c r="F212" s="306" t="s">
        <v>1266</v>
      </c>
      <c r="G212" s="344"/>
      <c r="H212" s="335" t="s">
        <v>1429</v>
      </c>
      <c r="I212" s="335"/>
      <c r="J212" s="335"/>
      <c r="K212" s="350"/>
    </row>
    <row r="213" s="1" customFormat="1" ht="15" customHeight="1">
      <c r="B213" s="349"/>
      <c r="C213" s="283"/>
      <c r="D213" s="283"/>
      <c r="E213" s="283"/>
      <c r="F213" s="306"/>
      <c r="G213" s="344"/>
      <c r="H213" s="335"/>
      <c r="I213" s="335"/>
      <c r="J213" s="335"/>
      <c r="K213" s="350"/>
    </row>
    <row r="214" s="1" customFormat="1" ht="15" customHeight="1">
      <c r="B214" s="349"/>
      <c r="C214" s="283" t="s">
        <v>1391</v>
      </c>
      <c r="D214" s="283"/>
      <c r="E214" s="283"/>
      <c r="F214" s="306">
        <v>1</v>
      </c>
      <c r="G214" s="344"/>
      <c r="H214" s="335" t="s">
        <v>1430</v>
      </c>
      <c r="I214" s="335"/>
      <c r="J214" s="335"/>
      <c r="K214" s="350"/>
    </row>
    <row r="215" s="1" customFormat="1" ht="15" customHeight="1">
      <c r="B215" s="349"/>
      <c r="C215" s="283"/>
      <c r="D215" s="283"/>
      <c r="E215" s="283"/>
      <c r="F215" s="306">
        <v>2</v>
      </c>
      <c r="G215" s="344"/>
      <c r="H215" s="335" t="s">
        <v>1431</v>
      </c>
      <c r="I215" s="335"/>
      <c r="J215" s="335"/>
      <c r="K215" s="350"/>
    </row>
    <row r="216" s="1" customFormat="1" ht="15" customHeight="1">
      <c r="B216" s="349"/>
      <c r="C216" s="283"/>
      <c r="D216" s="283"/>
      <c r="E216" s="283"/>
      <c r="F216" s="306">
        <v>3</v>
      </c>
      <c r="G216" s="344"/>
      <c r="H216" s="335" t="s">
        <v>1432</v>
      </c>
      <c r="I216" s="335"/>
      <c r="J216" s="335"/>
      <c r="K216" s="350"/>
    </row>
    <row r="217" s="1" customFormat="1" ht="15" customHeight="1">
      <c r="B217" s="349"/>
      <c r="C217" s="283"/>
      <c r="D217" s="283"/>
      <c r="E217" s="283"/>
      <c r="F217" s="306">
        <v>4</v>
      </c>
      <c r="G217" s="344"/>
      <c r="H217" s="335" t="s">
        <v>1433</v>
      </c>
      <c r="I217" s="335"/>
      <c r="J217" s="335"/>
      <c r="K217" s="350"/>
    </row>
    <row r="218" s="1" customFormat="1" ht="12.75" customHeight="1">
      <c r="B218" s="351"/>
      <c r="C218" s="352"/>
      <c r="D218" s="352"/>
      <c r="E218" s="352"/>
      <c r="F218" s="352"/>
      <c r="G218" s="352"/>
      <c r="H218" s="352"/>
      <c r="I218" s="352"/>
      <c r="J218" s="352"/>
      <c r="K218" s="353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Vítězslav Hráček</dc:creator>
  <cp:lastModifiedBy>Vítězslav Hráček</cp:lastModifiedBy>
  <dcterms:created xsi:type="dcterms:W3CDTF">2021-10-01T12:50:51Z</dcterms:created>
  <dcterms:modified xsi:type="dcterms:W3CDTF">2021-10-01T12:50:59Z</dcterms:modified>
</cp:coreProperties>
</file>